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2019-ksi-30 - Odstranění 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'2019-ksi-30 - Odstranění ...'!$C$82:$K$162</definedName>
    <definedName name="_xlnm.Print_Area" localSheetId="1">'2019-ksi-30 - Odstranění ...'!$C$4:$J$37,'2019-ksi-30 - Odstranění ...'!$C$43:$J$66,'2019-ksi-30 - Odstranění ...'!$C$72:$K$162</definedName>
    <definedName name="_xlnm.Print_Titles" localSheetId="1">'2019-ksi-30 - Odstranění ...'!$82:$82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r="J35"/>
  <c r="J34"/>
  <c i="1" r="AY55"/>
  <c i="2" r="J33"/>
  <c i="1" r="AX55"/>
  <c i="2" r="BI160"/>
  <c r="BH160"/>
  <c r="BG160"/>
  <c r="BF160"/>
  <c r="T160"/>
  <c r="T159"/>
  <c r="R160"/>
  <c r="R159"/>
  <c r="P160"/>
  <c r="P159"/>
  <c r="BK160"/>
  <c r="BK159"/>
  <c r="J159"/>
  <c r="J160"/>
  <c r="BE160"/>
  <c r="J65"/>
  <c r="BI156"/>
  <c r="BH156"/>
  <c r="BG156"/>
  <c r="BF156"/>
  <c r="T156"/>
  <c r="T155"/>
  <c r="R156"/>
  <c r="R155"/>
  <c r="P156"/>
  <c r="P155"/>
  <c r="BK156"/>
  <c r="BK155"/>
  <c r="J155"/>
  <c r="J156"/>
  <c r="BE156"/>
  <c r="J64"/>
  <c r="BI152"/>
  <c r="BH152"/>
  <c r="BG152"/>
  <c r="BF152"/>
  <c r="T152"/>
  <c r="T151"/>
  <c r="T150"/>
  <c r="R152"/>
  <c r="R151"/>
  <c r="R150"/>
  <c r="P152"/>
  <c r="P151"/>
  <c r="P150"/>
  <c r="BK152"/>
  <c r="BK151"/>
  <c r="J151"/>
  <c r="BK150"/>
  <c r="J150"/>
  <c r="J152"/>
  <c r="BE152"/>
  <c r="J63"/>
  <c r="J62"/>
  <c r="BI149"/>
  <c r="BH149"/>
  <c r="BG149"/>
  <c r="BF149"/>
  <c r="T149"/>
  <c r="T148"/>
  <c r="R149"/>
  <c r="R148"/>
  <c r="P149"/>
  <c r="P148"/>
  <c r="BK149"/>
  <c r="BK148"/>
  <c r="J148"/>
  <c r="J149"/>
  <c r="BE149"/>
  <c r="J61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1"/>
  <c r="BH141"/>
  <c r="BG141"/>
  <c r="BF141"/>
  <c r="T141"/>
  <c r="R141"/>
  <c r="P141"/>
  <c r="BK141"/>
  <c r="J141"/>
  <c r="BE141"/>
  <c r="BI138"/>
  <c r="BH138"/>
  <c r="BG138"/>
  <c r="BF138"/>
  <c r="T138"/>
  <c r="R138"/>
  <c r="P138"/>
  <c r="BK138"/>
  <c r="J138"/>
  <c r="BE138"/>
  <c r="BI135"/>
  <c r="BH135"/>
  <c r="BG135"/>
  <c r="BF135"/>
  <c r="T135"/>
  <c r="R135"/>
  <c r="P135"/>
  <c r="BK135"/>
  <c r="J135"/>
  <c r="BE135"/>
  <c r="BI132"/>
  <c r="BH132"/>
  <c r="BG132"/>
  <c r="BF132"/>
  <c r="T132"/>
  <c r="T131"/>
  <c r="R132"/>
  <c r="R131"/>
  <c r="P132"/>
  <c r="P131"/>
  <c r="BK132"/>
  <c r="BK131"/>
  <c r="J131"/>
  <c r="J132"/>
  <c r="BE132"/>
  <c r="J60"/>
  <c r="BI129"/>
  <c r="BH129"/>
  <c r="BG129"/>
  <c r="BF129"/>
  <c r="T129"/>
  <c r="R129"/>
  <c r="P129"/>
  <c r="BK129"/>
  <c r="J129"/>
  <c r="BE129"/>
  <c r="BI127"/>
  <c r="BH127"/>
  <c r="BG127"/>
  <c r="BF127"/>
  <c r="T127"/>
  <c r="T126"/>
  <c r="R127"/>
  <c r="R126"/>
  <c r="P127"/>
  <c r="P126"/>
  <c r="BK127"/>
  <c r="BK126"/>
  <c r="J126"/>
  <c r="J127"/>
  <c r="BE127"/>
  <c r="J59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5"/>
  <c r="BH115"/>
  <c r="BG115"/>
  <c r="BF115"/>
  <c r="T115"/>
  <c r="T114"/>
  <c r="R115"/>
  <c r="R114"/>
  <c r="P115"/>
  <c r="P114"/>
  <c r="BK115"/>
  <c r="BK114"/>
  <c r="J114"/>
  <c r="J115"/>
  <c r="BE115"/>
  <c r="J58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6"/>
  <c r="F35"/>
  <c i="1" r="BD55"/>
  <c i="2" r="BH86"/>
  <c r="F34"/>
  <c i="1" r="BC55"/>
  <c i="2" r="BG86"/>
  <c r="F33"/>
  <c i="1" r="BB55"/>
  <c i="2" r="BF86"/>
  <c r="J32"/>
  <c i="1" r="AW55"/>
  <c i="2" r="F32"/>
  <c i="1" r="BA55"/>
  <c i="2" r="T86"/>
  <c r="T85"/>
  <c r="T84"/>
  <c r="T83"/>
  <c r="R86"/>
  <c r="R85"/>
  <c r="R84"/>
  <c r="R83"/>
  <c r="P86"/>
  <c r="P85"/>
  <c r="P84"/>
  <c r="P83"/>
  <c i="1" r="AU55"/>
  <c i="2" r="BK86"/>
  <c r="BK85"/>
  <c r="J85"/>
  <c r="BK84"/>
  <c r="J84"/>
  <c r="BK83"/>
  <c r="J83"/>
  <c r="J55"/>
  <c r="J28"/>
  <c i="1" r="AG55"/>
  <c i="2" r="J86"/>
  <c r="BE86"/>
  <c r="J31"/>
  <c i="1" r="AV55"/>
  <c i="2" r="F31"/>
  <c i="1" r="AZ55"/>
  <c i="2" r="J57"/>
  <c r="J56"/>
  <c r="J79"/>
  <c r="F77"/>
  <c r="E75"/>
  <c r="J50"/>
  <c r="F48"/>
  <c r="E46"/>
  <c r="J37"/>
  <c r="J22"/>
  <c r="E22"/>
  <c r="J80"/>
  <c r="J51"/>
  <c r="J21"/>
  <c r="J16"/>
  <c r="E16"/>
  <c r="F80"/>
  <c r="F51"/>
  <c r="J15"/>
  <c r="J13"/>
  <c r="E13"/>
  <c r="F79"/>
  <c r="F50"/>
  <c r="J12"/>
  <c r="J10"/>
  <c r="J77"/>
  <c r="J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<sst xmlns="http://schemas.openxmlformats.org/spreadsheetml/2006/main">
  <si>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</si>
  <si>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</si>
  <si>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</si>
  <si>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</si>
  <si>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</si>
  <si>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{7b9e7979-7db6-423a-a851-f2e37ce2158e}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</si>
  <si>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</si>
  <si>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</si>
  <si>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</si>
  <si>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</si>
  <si>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</si>
  <si>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</si>
  <si>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</si>
  <si>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</si>
  <si>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2019-ksi-30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</si>
  <si>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</si>
  <si>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</si>
  <si>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Odstranění části objektu na p.p.č. 1434, k.ú. Ostrov nad Ohří (715883)</t>
  </si>
  <si>
    <t>KSO:</t>
  </si>
  <si>
    <t/>
  </si>
  <si>
    <t>CC-CZ:</t>
  </si>
  <si>
    <t>Místo:</t>
  </si>
  <si>
    <t xml:space="preserve"> </t>
  </si>
  <si>
    <t>Datum:</t>
  </si>
  <si>
    <t>17. 12. 2019</t>
  </si>
  <si>
    <t>Zadavatel:</t>
  </si>
  <si>
    <t>IČ:</t>
  </si>
  <si>
    <t>DIČ:</t>
  </si>
  <si>
    <t>Uchazeč:</t>
  </si>
  <si>
    <t>Vyplň údaj</t>
  </si>
  <si>
    <t>Projektant:</t>
  </si>
  <si>
    <t>Kancelář stavebního inženýrství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</si>
  <si>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</si>
  <si>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</si>
  <si>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</si>
  <si>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</si>
  <si>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</si>
  <si>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</si>
  <si>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</si>
  <si>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</si>
  <si>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</si>
  <si>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</si>
  <si>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</si>
  <si>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</si>
  <si>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</si>
  <si>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</si>
  <si>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</si>
  <si>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</si>
  <si>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</si>
  <si>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</si>
  <si>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</si>
  <si>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</si>
  <si>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</si>
  <si>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</si>
  <si>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</si>
  <si>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</si>
  <si>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</si>
  <si>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</si>
  <si>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</si>
  <si>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</si>
  <si>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</si>
  <si>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</si>
  <si>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</si>
  <si>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</si>
  <si>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</si>
  <si>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</si>
  <si>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</si>
  <si>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</si>
  <si>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</si>
  <si>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</si>
  <si>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</si>
  <si>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</si>
  <si>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</si>
  <si>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</si>
  <si>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</si>
  <si>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</si>
  <si>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</si>
  <si>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</si>
  <si>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</si>
  <si>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</si>
  <si>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</si>
  <si>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</si>
  <si>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</si>
  <si>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</si>
  <si>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</si>
  <si>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</si>
  <si>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</si>
  <si>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</si>
  <si>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</si>
  <si>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</si>
  <si>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VRN2 - Příprava staveniště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</si>
  <si>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</si>
  <si>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</si>
  <si>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</si>
  <si>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</si>
  <si>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</si>
  <si>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</si>
  <si>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</si>
  <si>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</si>
  <si>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</si>
  <si>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</si>
  <si>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</si>
  <si>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</si>
  <si>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</si>
  <si>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</si>
  <si>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</si>
  <si>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</si>
  <si>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</si>
  <si>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</si>
  <si>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</si>
  <si>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</si>
  <si>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111201101</t>
  </si>
  <si>
    <t>Odstranění křovin a stromů s odstraněním kořenů průměru kmene do 100 mm do sklonu terénu 1 : 5, při celkové ploše do 1 000 m2</t>
  </si>
  <si>
    <t>m2</t>
  </si>
  <si>
    <t>CS ÚRS 2019 02</t>
  </si>
  <si>
    <t>4</t>
  </si>
  <si>
    <t>-1658267280</t>
  </si>
  <si>
    <t>PSC</t>
  </si>
  <si>
    <t xml:space="preserve">Poznámka k souboru cen:_x000d_
1. Cenu -1104 lze použít jestliže se odstranění stromů a křovin neprovádí na holo._x000d_
2. Cena -1101 je určena i pro:_x000d_
a) odstraňování křovin a stromů o průměru kmene do 100 mm z ploch, jejichž celková výměra je větší než 1 000 m2 při sklonu terénu strmějším než 1 : 5;_x000d_
b) LTM při jakékoliv celkové ploše jednotlivě přes 30 m2._x000d_
3. V ceně jsou započteny i náklady na případné nutné odklizení křovin a stromů na hromady na vzdálenost do 50 m nebo naložení na dopravní prostředek._x000d_
4. Průměr kmenů stromů (křovin) se měří 0,15 m nad přilehlým terénem._x000d_
5. Množství jednotek se určí samostatně za každý objekt v m2 plochy rovné součtu půdorysných ploch omezených obalovými křivkami korun jednotlivých stromů a křovin, popř. skupin stromů a křovin, jejichž koruny se půdorysně překrývají. Jestliže by byl zmíněný součet ploch větší než půdorysná plocha staveniště, počítá se pouze s plochou staveniště._x000d_
</t>
  </si>
  <si>
    <t>VV</t>
  </si>
  <si>
    <t>20</t>
  </si>
  <si>
    <t>111201401</t>
  </si>
  <si>
    <t>Spálení odstraněných křovin a stromů na hromadách průměru kmene do 100 mm pro jakoukoliv plochu</t>
  </si>
  <si>
    <t>457355424</t>
  </si>
  <si>
    <t xml:space="preserve">Poznámka k souboru cen:_x000d_
1. V ceně jsou započteny i náklady snesení křovin na hromady, přihrnování, očištění spáleniště, uložení popela a zbytků na hromadu._x000d_
2. V ceně nejsou započteny náklady na popř. nutné použití kropícího vozu, tyto se oceňují samostatně._x000d_
3. Množství jednotek se určí samostatně za každý objekt v m2 půdorysné plochy, z níž byly křoviny a stromy shromážděny._x000d_
</t>
  </si>
  <si>
    <t>3</t>
  </si>
  <si>
    <t>122301101</t>
  </si>
  <si>
    <t>Odkopávky a prokopávky nezapažené s přehozením výkopku na vzdálenost do 3 m nebo s naložením na dopravní prostředek v hornině tř. 4 do 100 m3</t>
  </si>
  <si>
    <t>m3</t>
  </si>
  <si>
    <t>-728673497</t>
  </si>
  <si>
    <t xml:space="preserve">Poznámka k souboru cen:_x000d_
1. Odkopávky a prokopávky v roubených prostorech se oceňují podle čl. 3116 Všeobecných podmínek tohoto katalogu._x000d_
2. Odkopávky a prokopávky ve stržích při lesnicko-technických melioracích (LTM) se oceňují cenami do 100 m3 pro jakýkoliv skutečný objem výkopu; ostatní odkopávky a prokopávky při LTM se oceňují při jakémkoliv objemu výkopu přes 100 m3 cenami přes 100 do 1 000 m3._x000d_
3. Ceny lze použít i pro vykopávky odpadových jam._x000d_
4. Ceny lze použít i pro sejmutí podorničí. Přitom se přihlíží k ustanovení čl. 3112 Všeobecných podmínek tohoto katalogu._x000d_
</t>
  </si>
  <si>
    <t>122301109</t>
  </si>
  <si>
    <t>Odkopávky a prokopávky nezapažené s přehozením výkopku na vzdálenost do 3 m nebo s naložením na dopravní prostředek v hornině tř. 4 Příplatek k cenám za lepivost horniny tř. 4</t>
  </si>
  <si>
    <t>-279440629</t>
  </si>
  <si>
    <t>5</t>
  </si>
  <si>
    <t>162201102</t>
  </si>
  <si>
    <t>Vodorovné přemístění výkopku nebo sypaniny po suchu na obvyklém dopravním prostředku, bez naložení výkopku, avšak se složením bez rozhrnutí z horniny tř. 1 až 4 na vzdálenost přes 20 do 50 m</t>
  </si>
  <si>
    <t>-1970569621</t>
  </si>
  <si>
    <t xml:space="preserve">Poznámka k souboru cen:_x000d_
1. Ceny nelze použít, předepisuje-li projekt přemístit výkopek na místo nepřístupné obvyklým dopravním prostředkům; toto přemístění se oceňuje individuálně._x000d_
2. V cenách jsou započteny i náhrady za jízdu loženého vozidla v terénu ve výkopišti nebo na násypišti._x000d_
3. V cenách nejsou započteny náklady na rozhrnutí výkopku na násypišti; toto rozhrnutí se oceňuje cenami souboru cen 171 . 0- . . Uložení sypaniny do násypů a 171 20-1201 Uložení sypaniny na skládky._x000d_
4. Je-li na dopravní dráze pro vodorovné přemístění nějaká překážka, pro kterou je nutno překládat výkopek z jednoho obvyklého dopravního prostředku na jiný obvyklý dopravní prostředek, oceňuje se toto lomené vodorovné přemístění výkopku v každém úseku samostatně příslušnou cenou tohoto souboru cen a překládání výkopku cenami souboru cen 167 10-3 . Nakládání neulehlého výkopku z hromad s ohledem na ustanovení pozn. číslo 5._x000d_
5. Přemísťuje-li se výkopek z dočasných skládek vzdálených do 50 m, neoceňuje se nakládání výkopku, i když se provádí. Toto ustanovení neplatí, vylučuje-li projekt použití dozeru._x000d_
6. V cenách vodorovného přemístění sypaniny nejsou započteny náklady na dodávku materiálu, tyto se oceňují ve specifikaci._x000d_
</t>
  </si>
  <si>
    <t>6</t>
  </si>
  <si>
    <t>174101101</t>
  </si>
  <si>
    <t>Zásyp sypaninou z jakékoliv horniny s uložením výkopku ve vrstvách se zhutněním jam, šachet, rýh nebo kolem objektů v těchto vykopávkách</t>
  </si>
  <si>
    <t>1674689958</t>
  </si>
  <si>
    <t xml:space="preserve">Poznámka k souboru cen:_x000d_
1. Ceny 174 10- . . jsou určeny pro zhutněné zásypy s mírou zhutnění:_x000d_
a) z hornin soudržných do 100 % PS,_x000d_
b) z hornin nesoudržných do I(d) 0,9,_x000d_
c) z hornin kamenitých pro jakoukoliv míru zhutnění._x000d_
2. Je-li projektem předepsáno vyšší zhutnění, podle bodu a) a b) poznámky č 1., ocení se zásyp individuálně._x000d_
3. Ceny nelze použít pro zásyp rýh pro drenážní trativody pro lesnicko-technické meliorace a zemědělské. Zásyp těchto rýh se oceňuje cenami souboru cen 174 20-3 . části A 03 Zemní práce pro objekty oborů 831 až 833. Nezhutněný zásyp odvodňovacích kanálů z betonových a železobetonových trub v polních a lučních tratích se oceňuje cenou -1101 Zásyp sypaninou rýh bez ohledu na šířku kanálu; cena obsahuje i náklady na ruční nezhutněný zásyp výšky do 200 mm nad vrchol potrubí._x000d_
4. V cenách 10-1101, 10-1103, 20-1101 a 20-1103 je započteno přemístění sypaniny ze vzdálenosti 10 m od kraje výkopu nebo zasypávaného prostoru, měřeno k těžišti skládky._x000d_
5. V ceně 10-1102 je započteno přemístění sypaniny ze vzdálenosti 15 m od hrany zasypávaného prostoru, měřeno k těžišti skládky._x000d_
6. Objem zásypu je rozdíl objemu výkopu a objemu do něho vestavěných konstrukcí nebo uložených vedení i s jejich obklady a podklady (tento objem se nazývá objemem horniny vytlačené konstrukcí). Objem potrubí do DN 180, příp. i s obalem, se od objemu zásypu neodečítá. Pro stanovení objemu zásypu se od objemu výkopu odečítá i objem obsypu potrubí oceňovaný cenami souboru cen 175 10-11 Obsyp potrubí, přichází-li v úvahu ._x000d_
7. Odklizení zbylého výkopku po provedení zásypu zářezů se šikmými stěnami pro podzemní vedení nebo zásypu jam a rýh pro podzemní vedení se oceňuje, je-li objem zbylého výkopku:_x000d_
a) do 1 m3 na 1 m vedení a jedná se o výkopek neulehlý - cenami souboru cen 167 10-110 Nakládání výkopku nebo sypaniny a 162 . 0-1 . Vodorovné přemístění výkopku. V případě, že se jedná o výkopek ulehlý - rozpojení a naložení výkopku cenami souboru cen 122 . 0-1 . souboru cen 162 . 0-1 . Vodorovné přemístění výkopku;_x000d_
b) přes 1 m3 na 1 m vedení, jestliže projekt předepíše, že se zbylý výkopek bude odklízet zároveň s prováděním vykopávky, pouze přemístění výkopku cenami souboru cen 162 . 0-1 . Vodorovné přemístění výkopku. Při zmíněném objemu zbylého výkopku se neoceňuje ani naložení ani rozpojení výkopku. Jestliže se zbylý výkopek neodklízí, nýbrž rozprostírá podél výkopu a nad výkopem, platí poznámka č. 8._x000d_
8. Rozprostření zbylého výkopku podél výkopu a nad výkopem po provedení zásypů zářezů se šikmými stěnami pro podzemní vedení nebo zásypu jam a rýh pro podzemní vedení se oceňuje:_x000d_
a) cenou 171 20-1101 Uložení sypaniny do nezhutněných násypů, není-li projektem předepsáno zhutnění rozprostřeného zbylého výkopku,_x000d_
b) cenou 171 10-1111 Uložení sypaniny do násypů z hornin sypkých, je-li předepsáno zhutnění rozprostřeného zbylého výkopku, a to v objemu vypočteném podle poznámky č.6, příp. zmenšeném o objem výkopku, který byl již odklizen._x000d_
9. Míru zhutnění předepisuje projekt._x000d_
</t>
  </si>
  <si>
    <t xml:space="preserve">zásyp suterénu a základů </t>
  </si>
  <si>
    <t>cihelný recyklát</t>
  </si>
  <si>
    <t>50,0</t>
  </si>
  <si>
    <t>žb recyklát</t>
  </si>
  <si>
    <t>63,0</t>
  </si>
  <si>
    <t>odkopanou zeminou</t>
  </si>
  <si>
    <t>98</t>
  </si>
  <si>
    <t>7</t>
  </si>
  <si>
    <t>181301103</t>
  </si>
  <si>
    <t>Rozprostření a urovnání ornice v rovině nebo ve svahu sklonu do 1:5 při souvislé ploše do 500 m2, tl. vrstvy přes 150 do 200 mm</t>
  </si>
  <si>
    <t>1936747051</t>
  </si>
  <si>
    <t xml:space="preserve">Poznámka k souboru cen:_x000d_
1. V ceně jsou započteny i náklady na případné nutné přemístění hromad nebo dočasných skládek na místo spotřeby ze vzdálenosti do 30 m._x000d_
2. V ceně nejsou započteny náklady na získání ornice; toto získání se oceňuje cenami souboru cen 121 10-11 Sejmutí ornice._x000d_
3. Případné nakládání ornice, v souvislosti s pozn. č. 2 se oceňuje cenami souboru cen 167 10-11 Nakládání, skládání a překládání neulehlého výkopku nebo sypaniny._x000d_
4. Jsou-li hromady nebo dočasné skládky ornice umístěny podle projektu ve vzdálenosti přes 30 m od místa spotřeby, oceňuje se její přemístění cenami souboru cen 162 . 0-1 . Vodorovné přemístění výkopku, přičemž se vzdálenost 30 m, uvedená v popisu cen, neodečítá._x000d_
</t>
  </si>
  <si>
    <t>8</t>
  </si>
  <si>
    <t>M</t>
  </si>
  <si>
    <t>10364101</t>
  </si>
  <si>
    <t xml:space="preserve">zemina pro terénní úpravy -  ornice</t>
  </si>
  <si>
    <t>t</t>
  </si>
  <si>
    <t>-1392504206</t>
  </si>
  <si>
    <t>560,0*0,2*1,7*1,1</t>
  </si>
  <si>
    <t>9</t>
  </si>
  <si>
    <t>181951102</t>
  </si>
  <si>
    <t>Úprava pláně vyrovnáním výškových rozdílů v hornině tř. 1 až 4 se zhutněním</t>
  </si>
  <si>
    <t>788583462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</si>
  <si>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(berem) šířky do 3 m přerušujících svahy, pro urovnání dna silničních a železničních příkopů pro jakoukoliv šířku dna; toto urovnání se oceňuje cenami souboru cen 182 .0-1 Svahování._x000d_
3. Urovnání ploch ve sklonu přes 1 : 5 se oceňuje cenami souboru cen 182 . 0-11 Svahování trvalých svahů do projektovaných profilů._x000d_
4. Náklady na urovnání dna a stěn při čištění příkopů pozemních komunikací jsou započteny v cenách souborů cen 938 90-2 . Čištění příkopů komunikací v suchu nebo ve vodě části A02 Zemní práce pro objekty oborů 821 až 828._x000d_
5. Míru zhutnění určuje projekt. Ceny se zhutněním jsou určeny pro jakoukoliv míru zhutnění._x000d_
</t>
  </si>
  <si>
    <t>10</t>
  </si>
  <si>
    <t>182101101</t>
  </si>
  <si>
    <t>Svahování trvalých svahů do projektovaných profilů s potřebným přemístěním výkopku při svahování v zářezech v hornině tř. 1 až 4</t>
  </si>
  <si>
    <t>342426391</t>
  </si>
  <si>
    <t xml:space="preserve">Poznámka k souboru cen:_x000d_
1. Ceny jsou určeny pro svahování všech nově zřizovaných ploch výkopů nebo násypů ve sklonu přes 1 : 5 a pro úpravu lavic (berem) šířky do 3 m přerušujících svahy, pod jakékoliv zpevnění ploch, pod humusování, drnování apod., pro úpravy dna a stěn silničních a železničních příkopů a pro úpravy dna šířky do 1 m melioračních kanálů a vodotečí._x000d_
2. Ceny nelze použít pro urovnání stěn příkopů při čištění; toto urovnání se oceňuje cenami souboru cen 938 90-2 . čištění příkopů komunikací v suchu nebo ve vodě A02 Zemní práce pro objekty oborů 821 až 828._x000d_
3. Úprava ploch vodorovných nebo ve sklonu do 1 : 5 s výjimkou ustanovení v poznámce č. 1 se oceňuje cenami souboru cen 181 *0-11 Úprava pláně vyrovnáním výškových rozdílů._x000d_
</t>
  </si>
  <si>
    <t>Svislé a kompletní konstrukce</t>
  </si>
  <si>
    <t>11</t>
  </si>
  <si>
    <t>338171113</t>
  </si>
  <si>
    <t>Montáž sloupků a vzpěr plotových ocelových trubkových nebo profilovaných výšky do 2,00 m se zabetonováním do 0,08 m3 do připravených jamek</t>
  </si>
  <si>
    <t>kus</t>
  </si>
  <si>
    <t>-403005607</t>
  </si>
  <si>
    <t xml:space="preserve">Poznámka k souboru cen:_x000d_
1. Ceny lze použít i pro zalití (zabetonování) vzpěr rohových sloupků._x000d_
2. V cenách nejsou započteny náklady na:_x000d_
a) sloupky a vzpěry, toto se oceňuje ve specifikaci,_x000d_
b) vrtání jamek, tyto se oceňují souborem cen 131 1.-13.. - Vrtání jamek pro plotové sloupky tohoto katalogu._x000d_
3. Výškou sloupku se rozumí jeho délka před osazením._x000d_
4. V cenách 338 17-1115 a -1125 je pevným podkladem myšlena stávající podezdívka nebo podhrabová deska._x000d_
5. Montáž pletiva se oceňuje cenami souboru cen 348 17 Osazení oplocení._x000d_
6. V cenách osazování do zemního vrutu je započten i štěrk fixující sloupek._x000d_
</t>
  </si>
  <si>
    <t>12</t>
  </si>
  <si>
    <t>55342152</t>
  </si>
  <si>
    <t>plotový sloupek pro svařované panely profilovaný oválný 50x70mm dl 2,0-2,5m povrchová úprava Pz a komaxit</t>
  </si>
  <si>
    <t>734916869</t>
  </si>
  <si>
    <t>13</t>
  </si>
  <si>
    <t>55342188</t>
  </si>
  <si>
    <t>plotová profilovaná vzpěra D 30-40mm dl 1,5-2,0m bez hlavy a objímky pro svařované pletivo v návinu povrchová úprava Pz a komaxit</t>
  </si>
  <si>
    <t>2012743564</t>
  </si>
  <si>
    <t>14</t>
  </si>
  <si>
    <t>348121121</t>
  </si>
  <si>
    <t>Osazování desek plotových železobetonových prefabrikovaných do drážek předem osazených sloupků na cementovou maltu se zatřením ložných a styčných spár, při rozměru desek 300x50x2000 mm</t>
  </si>
  <si>
    <t>2010895881</t>
  </si>
  <si>
    <t xml:space="preserve">Poznámka k souboru cen:_x000d_
1. V cenách nejsou započteny náklady na desky. Jejich dodání se oceňuje ve specifikaci._x000d_
</t>
  </si>
  <si>
    <t>59232540</t>
  </si>
  <si>
    <t>betonová podhrabová deska 2000x300x30 mm se zámkem 25 mm na ukotvení sloupků profilovaných oválných 70x100mm</t>
  </si>
  <si>
    <t>-1583894076</t>
  </si>
  <si>
    <t>P</t>
  </si>
  <si>
    <t>Poznámka k položce:_x000d_
vč. spojovací a kotevního materiálu</t>
  </si>
  <si>
    <t>16</t>
  </si>
  <si>
    <t>348171110</t>
  </si>
  <si>
    <t>Montáž oplocení z dílců kovových rámových, na ocelové sloupky, výšky do 1,0 m</t>
  </si>
  <si>
    <t>m</t>
  </si>
  <si>
    <t>-1485965921</t>
  </si>
  <si>
    <t xml:space="preserve">Poznámka k souboru cen:_x000d_
1. V cenách nejsou započteny náklady na dodávku dílců, tyto se oceňují ve specifikaci._x000d_
</t>
  </si>
  <si>
    <t>17</t>
  </si>
  <si>
    <t>55342411</t>
  </si>
  <si>
    <t>plotový panel svařovaný v 1,0-1,5m š do 2,5m průměru drátu 5mm oka 55x200mm s horizontálním prolisem povrchová úprava PZ komaxit</t>
  </si>
  <si>
    <t>-1197367370</t>
  </si>
  <si>
    <t>Ostatní konstrukce a práce, bourání</t>
  </si>
  <si>
    <t>18</t>
  </si>
  <si>
    <t>981013315</t>
  </si>
  <si>
    <t>Demolice budov těžkými mechanizačními prostředky z cihel, kamene, smíšeného nebo hrázděného zdiva, tvárnic na maltu vápennou nebo vápenocementovou s podílem konstrukcí přes 25 do 30 %</t>
  </si>
  <si>
    <t>470297746</t>
  </si>
  <si>
    <t xml:space="preserve">Poznámka k souboru cen:_x000d_
1. Ceny jsou stanoveny na měrnou jednotku m3 obestavěného prostoru._x000d_
2. Procentuální podíl konstrukcí se stanoví podle článku 3503 Všeobecných podmínek části B01._x000d_
3. Celkový objem konstrukcí se určí součtem objemů obvodových, schodišťových, středních nosných zdí, schodišť a stropů. Od celkového objemu se neodečítá objem okenních a dveřních otvorů, parapetních ústupků. Tloušťka stropní konstrukce se určí včetně podlahových konstrukcí a podhledů. Tloušťka klenby se určuje v průměrné tloušťce jako aritmetický průměr tloušťky v patě a ve vrcholu klenby až k nášlapné ploše podlahové konstrukce, která na ní spočívá. U stropů s viditelnými trámy se objem trámů jednotlivě připočítává k objemu stropů. Totéž platí pro průvlaky a samostatné trámy. Objem stropů schodiště se započítává objemem daným součinem půdorysné plochy schodiště a tloušťky patrové podesty._x000d_
4. Pro volbu cen je rozhodující objemově převažující druh zdiva svislých nosných konstrukcí demolovaného objektu._x000d_
5. Ceny jsou určeny pro demolice budov výšky do 35 m. Tato výška je určena svislou vzdáleností nejvyšší hrany římsy, popř. atiky a nejnižšího bodu přilehlého terénu._x000d_
</t>
  </si>
  <si>
    <t>19</t>
  </si>
  <si>
    <t>981513114</t>
  </si>
  <si>
    <t>Demolice konstrukcí objektů těžkými mechanizačními prostředky konstrukcí ze železobetonu</t>
  </si>
  <si>
    <t>1389326606</t>
  </si>
  <si>
    <t xml:space="preserve">Poznámka k souboru cen:_x000d_
1. Ceny jsou stanoveny na měrnou jednotku m3 skutečného objemu konstrukcí._x000d_
2. Skutečný objem konstrukcí se určí součtem objemů obvodových, schodišťových, středních nosných zdí, schodišť a stropů. Od celkového objemu se neodečítá objem okenních a dveřních otvorů, parapetních ústupků. Tloušťka stropní konstrukce se určí včetně podlahových konstrukcí a podhledů. Tloušťka klenby se určuje v průměrné tloušťce jako aritmetický průměr tloušťky v patě a ve vrcholu klenby až k nášlapné ploše podlahové konstrukce, která na ní spočívá. U stropů s viditelnými trámy se objem trámů jednotlivě připočítává k objemu stropů. Totéž platí pro průvlaky a samostatné trámy. Objem stropů schodiště se započítává objemem daným součinem půdorysné plochy schodiště a tloušťky patrové podesty._x000d_
</t>
  </si>
  <si>
    <t>997</t>
  </si>
  <si>
    <t>Přesun sutě</t>
  </si>
  <si>
    <t>997006005</t>
  </si>
  <si>
    <t>Drcení stavebního odpadu z demolic s dopravou na vzdálenost do 100 m a naložením do drtícího zařízení ze zdiva cihelného, kamenného a smíšeného</t>
  </si>
  <si>
    <t>1161355660</t>
  </si>
  <si>
    <t xml:space="preserve">Poznámka k souboru cen:_x000d_
1. V cenách jsou započteny i náklady na případné oddělení kovového odpadu (např. výztuže)._x000d_
</t>
  </si>
  <si>
    <t>50*1,8</t>
  </si>
  <si>
    <t>997006007</t>
  </si>
  <si>
    <t>Drcení stavebního odpadu z demolic s dopravou na vzdálenost do 100 m a naložením do drtícího zařízení ze zdiva železobetonového</t>
  </si>
  <si>
    <t>1126012465</t>
  </si>
  <si>
    <t>63,0*2,4</t>
  </si>
  <si>
    <t>22</t>
  </si>
  <si>
    <t>997006512</t>
  </si>
  <si>
    <t>Vodorovná doprava suti na skládku s naložením na dopravní prostředek a složením přes 100 m do 1 km</t>
  </si>
  <si>
    <t>1671946933</t>
  </si>
  <si>
    <t xml:space="preserve">Poznámka k souboru cen:_x000d_
1. Pro volbu ceny je rozhodující dopravní vzdálenost těžiště skládky a půdorysné plochy objektu._x000d_
</t>
  </si>
  <si>
    <t>1801,83-90,0-151,3</t>
  </si>
  <si>
    <t>23</t>
  </si>
  <si>
    <t>997006519</t>
  </si>
  <si>
    <t>Vodorovná doprava suti na skládku s naložením na dopravní prostředek a složením Příplatek k ceně za každý další i započatý 1 km</t>
  </si>
  <si>
    <t>-554951880</t>
  </si>
  <si>
    <t>1560,53*32 'Přepočtené koeficientem množství</t>
  </si>
  <si>
    <t>24</t>
  </si>
  <si>
    <t>997006551</t>
  </si>
  <si>
    <t>Hrubé urovnání suti na skládce bez zhutnění</t>
  </si>
  <si>
    <t>1559763190</t>
  </si>
  <si>
    <t xml:space="preserve">Poznámka k souboru cen:_x000d_
1. Cena nezahrnuje náklady na poplatek za skládku; tyto lze ocenit cenami souboru cen 997 01-38 Poplatek za uložení stavebního odpadu na skládku katalogu 801-3 Budovy a haly - bourání konstrukcí._x000d_
</t>
  </si>
  <si>
    <t>25</t>
  </si>
  <si>
    <t>997013831</t>
  </si>
  <si>
    <t>Poplatek za uložení stavebního odpadu na skládce (skládkovné) směsného stavebního a demoličního zatříděného do Katalogu odpadů pod kódem 170 904</t>
  </si>
  <si>
    <t>692131638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</si>
  <si>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3. V cenách je započítán poplatek za ukládaní odpadu dle zákona 185/2001 Sb._x000d_
4. Případné drcení stavebního odpadu lze ocenit souborem cen 997 00-60 Drcení stavebního odpadu z katalogu 800-6 Demolice objektů._x000d_
</t>
  </si>
  <si>
    <t>998</t>
  </si>
  <si>
    <t>Přesun hmot</t>
  </si>
  <si>
    <t>26</t>
  </si>
  <si>
    <t>998001123</t>
  </si>
  <si>
    <t>Přesun hmot pro demolice objektů výšky do 21 m</t>
  </si>
  <si>
    <t>375463612</t>
  </si>
  <si>
    <t>VRN</t>
  </si>
  <si>
    <t>Vedlejší rozpočtové náklady</t>
  </si>
  <si>
    <t>VRN2</t>
  </si>
  <si>
    <t>Příprava staveniště</t>
  </si>
  <si>
    <t>27</t>
  </si>
  <si>
    <t>020001000</t>
  </si>
  <si>
    <t>kč</t>
  </si>
  <si>
    <t>1024</t>
  </si>
  <si>
    <t>1344282616</t>
  </si>
  <si>
    <t>vytýčení a odpojení všech sítí</t>
  </si>
  <si>
    <t>VRN3</t>
  </si>
  <si>
    <t>Zařízení staveniště</t>
  </si>
  <si>
    <t>28</t>
  </si>
  <si>
    <t>030001000</t>
  </si>
  <si>
    <t>-755257287</t>
  </si>
  <si>
    <t>zařízení a zabezpečení staveniště - provizorní oplocení a dopr značení, ochrana sousedních pozemků, odstranění zařízení staveniště, čištění komunikace</t>
  </si>
  <si>
    <t>VRN4</t>
  </si>
  <si>
    <t>Inženýrská činnost</t>
  </si>
  <si>
    <t>29</t>
  </si>
  <si>
    <t>040001000</t>
  </si>
  <si>
    <t>-344161001</t>
  </si>
  <si>
    <t>autorský dozor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</si>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</sst>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51" customHeight="1">
      <c r="B23" s="21"/>
      <c r="C23" s="22"/>
      <c r="D23" s="22"/>
      <c r="E23" s="36" t="s">
        <v>35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49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2019-ksi-30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Odstranění části objektu na p.p.č. 1434, k.ú. Ostrov nad Ohří (715883)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17. 12. 2019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27.9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30</v>
      </c>
      <c r="AJ49" s="40"/>
      <c r="AK49" s="40"/>
      <c r="AL49" s="40"/>
      <c r="AM49" s="73" t="str">
        <f>IF(E17="","",E17)</f>
        <v>Kancelář stavebního inženýrství s.r.o.</v>
      </c>
      <c r="AN49" s="64"/>
      <c r="AO49" s="64"/>
      <c r="AP49" s="64"/>
      <c r="AQ49" s="40"/>
      <c r="AR49" s="44"/>
      <c r="AS49" s="74" t="s">
        <v>50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28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33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51</v>
      </c>
      <c r="D52" s="87"/>
      <c r="E52" s="87"/>
      <c r="F52" s="87"/>
      <c r="G52" s="87"/>
      <c r="H52" s="88"/>
      <c r="I52" s="89" t="s">
        <v>52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53</v>
      </c>
      <c r="AH52" s="87"/>
      <c r="AI52" s="87"/>
      <c r="AJ52" s="87"/>
      <c r="AK52" s="87"/>
      <c r="AL52" s="87"/>
      <c r="AM52" s="87"/>
      <c r="AN52" s="89" t="s">
        <v>54</v>
      </c>
      <c r="AO52" s="87"/>
      <c r="AP52" s="87"/>
      <c r="AQ52" s="91" t="s">
        <v>55</v>
      </c>
      <c r="AR52" s="44"/>
      <c r="AS52" s="92" t="s">
        <v>56</v>
      </c>
      <c r="AT52" s="93" t="s">
        <v>57</v>
      </c>
      <c r="AU52" s="93" t="s">
        <v>58</v>
      </c>
      <c r="AV52" s="93" t="s">
        <v>59</v>
      </c>
      <c r="AW52" s="93" t="s">
        <v>60</v>
      </c>
      <c r="AX52" s="93" t="s">
        <v>61</v>
      </c>
      <c r="AY52" s="93" t="s">
        <v>62</v>
      </c>
      <c r="AZ52" s="93" t="s">
        <v>63</v>
      </c>
      <c r="BA52" s="93" t="s">
        <v>64</v>
      </c>
      <c r="BB52" s="93" t="s">
        <v>65</v>
      </c>
      <c r="BC52" s="93" t="s">
        <v>66</v>
      </c>
      <c r="BD52" s="94" t="s">
        <v>67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68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ROUND(AS55,2)</f>
        <v>0</v>
      </c>
      <c r="AT54" s="106">
        <f>ROUND(SUM(AV54:AW54),2)</f>
        <v>0</v>
      </c>
      <c r="AU54" s="107">
        <f>ROUND(AU55,5)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ROUND(AZ55,2)</f>
        <v>0</v>
      </c>
      <c r="BA54" s="106">
        <f>ROUND(BA55,2)</f>
        <v>0</v>
      </c>
      <c r="BB54" s="106">
        <f>ROUND(BB55,2)</f>
        <v>0</v>
      </c>
      <c r="BC54" s="106">
        <f>ROUND(BC55,2)</f>
        <v>0</v>
      </c>
      <c r="BD54" s="108">
        <f>ROUND(BD55,2)</f>
        <v>0</v>
      </c>
      <c r="BE54" s="6"/>
      <c r="BS54" s="109" t="s">
        <v>69</v>
      </c>
      <c r="BT54" s="109" t="s">
        <v>70</v>
      </c>
      <c r="BV54" s="109" t="s">
        <v>71</v>
      </c>
      <c r="BW54" s="109" t="s">
        <v>5</v>
      </c>
      <c r="BX54" s="109" t="s">
        <v>72</v>
      </c>
      <c r="CL54" s="109" t="s">
        <v>19</v>
      </c>
    </row>
    <row r="55" s="7" customFormat="1" ht="27" customHeight="1">
      <c r="A55" s="110" t="s">
        <v>73</v>
      </c>
      <c r="B55" s="111"/>
      <c r="C55" s="112"/>
      <c r="D55" s="113" t="s">
        <v>14</v>
      </c>
      <c r="E55" s="113"/>
      <c r="F55" s="113"/>
      <c r="G55" s="113"/>
      <c r="H55" s="113"/>
      <c r="I55" s="114"/>
      <c r="J55" s="113" t="s">
        <v>17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'2019-ksi-30 - Odstranění ...'!J28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74</v>
      </c>
      <c r="AR55" s="117"/>
      <c r="AS55" s="118">
        <v>0</v>
      </c>
      <c r="AT55" s="119">
        <f>ROUND(SUM(AV55:AW55),2)</f>
        <v>0</v>
      </c>
      <c r="AU55" s="120">
        <f>'2019-ksi-30 - Odstranění ...'!P83</f>
        <v>0</v>
      </c>
      <c r="AV55" s="119">
        <f>'2019-ksi-30 - Odstranění ...'!J31</f>
        <v>0</v>
      </c>
      <c r="AW55" s="119">
        <f>'2019-ksi-30 - Odstranění ...'!J32</f>
        <v>0</v>
      </c>
      <c r="AX55" s="119">
        <f>'2019-ksi-30 - Odstranění ...'!J33</f>
        <v>0</v>
      </c>
      <c r="AY55" s="119">
        <f>'2019-ksi-30 - Odstranění ...'!J34</f>
        <v>0</v>
      </c>
      <c r="AZ55" s="119">
        <f>'2019-ksi-30 - Odstranění ...'!F31</f>
        <v>0</v>
      </c>
      <c r="BA55" s="119">
        <f>'2019-ksi-30 - Odstranění ...'!F32</f>
        <v>0</v>
      </c>
      <c r="BB55" s="119">
        <f>'2019-ksi-30 - Odstranění ...'!F33</f>
        <v>0</v>
      </c>
      <c r="BC55" s="119">
        <f>'2019-ksi-30 - Odstranění ...'!F34</f>
        <v>0</v>
      </c>
      <c r="BD55" s="121">
        <f>'2019-ksi-30 - Odstranění ...'!F35</f>
        <v>0</v>
      </c>
      <c r="BE55" s="7"/>
      <c r="BT55" s="122" t="s">
        <v>75</v>
      </c>
      <c r="BU55" s="122" t="s">
        <v>76</v>
      </c>
      <c r="BV55" s="122" t="s">
        <v>71</v>
      </c>
      <c r="BW55" s="122" t="s">
        <v>5</v>
      </c>
      <c r="BX55" s="122" t="s">
        <v>72</v>
      </c>
      <c r="CL55" s="122" t="s">
        <v>19</v>
      </c>
    </row>
    <row r="56" s="2" customFormat="1" ht="30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4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</row>
    <row r="57" s="2" customFormat="1" ht="6.96" customHeight="1">
      <c r="A57" s="38"/>
      <c r="B57" s="59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</sheetData>
  <sheetProtection sheet="1" formatColumns="0" formatRows="0" objects="1" scenarios="1" spinCount="100000" saltValue="ILkMW49GkjZiKeoHfIAvpCZ+PaKXDDwcF+Z7jNO10RxeRC+rzcPWI/d71lzR9icpqBw/3KNzlAkSh6d7/idEPA==" hashValue="bfC3AS9mB/XJZw2Q/KKl2dLjY+QUdQiyx3Ln463dTFtRqCoNoOQkkSQe4OaDoDY1iL/ua2ZPLljxPlh6aFQg8w==" algorithmName="SHA-512" password="CC35"/>
  <mergeCells count="42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2019-ksi-30 - Odstraně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23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6"/>
      <c r="J3" s="125"/>
      <c r="K3" s="125"/>
      <c r="L3" s="20"/>
      <c r="AT3" s="17" t="s">
        <v>77</v>
      </c>
    </row>
    <row r="4" s="1" customFormat="1" ht="24.96" customHeight="1">
      <c r="B4" s="20"/>
      <c r="D4" s="127" t="s">
        <v>78</v>
      </c>
      <c r="I4" s="123"/>
      <c r="L4" s="20"/>
      <c r="M4" s="128" t="s">
        <v>10</v>
      </c>
      <c r="AT4" s="17" t="s">
        <v>4</v>
      </c>
    </row>
    <row r="5" s="1" customFormat="1" ht="6.96" customHeight="1">
      <c r="B5" s="20"/>
      <c r="I5" s="123"/>
      <c r="L5" s="20"/>
    </row>
    <row r="6" s="2" customFormat="1" ht="12" customHeight="1">
      <c r="A6" s="38"/>
      <c r="B6" s="44"/>
      <c r="C6" s="38"/>
      <c r="D6" s="129" t="s">
        <v>16</v>
      </c>
      <c r="E6" s="38"/>
      <c r="F6" s="38"/>
      <c r="G6" s="38"/>
      <c r="H6" s="38"/>
      <c r="I6" s="130"/>
      <c r="J6" s="38"/>
      <c r="K6" s="38"/>
      <c r="L6" s="131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16.5" customHeight="1">
      <c r="A7" s="38"/>
      <c r="B7" s="44"/>
      <c r="C7" s="38"/>
      <c r="D7" s="38"/>
      <c r="E7" s="132" t="s">
        <v>17</v>
      </c>
      <c r="F7" s="38"/>
      <c r="G7" s="38"/>
      <c r="H7" s="38"/>
      <c r="I7" s="130"/>
      <c r="J7" s="38"/>
      <c r="K7" s="38"/>
      <c r="L7" s="131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130"/>
      <c r="J8" s="38"/>
      <c r="K8" s="38"/>
      <c r="L8" s="131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29" t="s">
        <v>18</v>
      </c>
      <c r="E9" s="38"/>
      <c r="F9" s="133" t="s">
        <v>19</v>
      </c>
      <c r="G9" s="38"/>
      <c r="H9" s="38"/>
      <c r="I9" s="134" t="s">
        <v>20</v>
      </c>
      <c r="J9" s="133" t="s">
        <v>19</v>
      </c>
      <c r="K9" s="38"/>
      <c r="L9" s="131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29" t="s">
        <v>21</v>
      </c>
      <c r="E10" s="38"/>
      <c r="F10" s="133" t="s">
        <v>22</v>
      </c>
      <c r="G10" s="38"/>
      <c r="H10" s="38"/>
      <c r="I10" s="134" t="s">
        <v>23</v>
      </c>
      <c r="J10" s="135" t="str">
        <f>'Rekapitulace stavby'!AN8</f>
        <v>17. 12. 2019</v>
      </c>
      <c r="K10" s="38"/>
      <c r="L10" s="131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130"/>
      <c r="J11" s="38"/>
      <c r="K11" s="38"/>
      <c r="L11" s="131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29" t="s">
        <v>25</v>
      </c>
      <c r="E12" s="38"/>
      <c r="F12" s="38"/>
      <c r="G12" s="38"/>
      <c r="H12" s="38"/>
      <c r="I12" s="134" t="s">
        <v>26</v>
      </c>
      <c r="J12" s="133" t="str">
        <f>IF('Rekapitulace stavby'!AN10="","",'Rekapitulace stavby'!AN10)</f>
        <v/>
      </c>
      <c r="K12" s="38"/>
      <c r="L12" s="131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3" t="str">
        <f>IF('Rekapitulace stavby'!E11="","",'Rekapitulace stavby'!E11)</f>
        <v xml:space="preserve"> </v>
      </c>
      <c r="F13" s="38"/>
      <c r="G13" s="38"/>
      <c r="H13" s="38"/>
      <c r="I13" s="134" t="s">
        <v>27</v>
      </c>
      <c r="J13" s="133" t="str">
        <f>IF('Rekapitulace stavby'!AN11="","",'Rekapitulace stavby'!AN11)</f>
        <v/>
      </c>
      <c r="K13" s="38"/>
      <c r="L13" s="131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130"/>
      <c r="J14" s="38"/>
      <c r="K14" s="38"/>
      <c r="L14" s="131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29" t="s">
        <v>28</v>
      </c>
      <c r="E15" s="38"/>
      <c r="F15" s="38"/>
      <c r="G15" s="38"/>
      <c r="H15" s="38"/>
      <c r="I15" s="134" t="s">
        <v>26</v>
      </c>
      <c r="J15" s="33" t="str">
        <f>'Rekapitulace stavby'!AN13</f>
        <v>Vyplň údaj</v>
      </c>
      <c r="K15" s="38"/>
      <c r="L15" s="131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3"/>
      <c r="G16" s="133"/>
      <c r="H16" s="133"/>
      <c r="I16" s="134" t="s">
        <v>27</v>
      </c>
      <c r="J16" s="33" t="str">
        <f>'Rekapitulace stavby'!AN14</f>
        <v>Vyplň údaj</v>
      </c>
      <c r="K16" s="38"/>
      <c r="L16" s="131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130"/>
      <c r="J17" s="38"/>
      <c r="K17" s="38"/>
      <c r="L17" s="131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29" t="s">
        <v>30</v>
      </c>
      <c r="E18" s="38"/>
      <c r="F18" s="38"/>
      <c r="G18" s="38"/>
      <c r="H18" s="38"/>
      <c r="I18" s="134" t="s">
        <v>26</v>
      </c>
      <c r="J18" s="133" t="s">
        <v>19</v>
      </c>
      <c r="K18" s="38"/>
      <c r="L18" s="131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3" t="s">
        <v>31</v>
      </c>
      <c r="F19" s="38"/>
      <c r="G19" s="38"/>
      <c r="H19" s="38"/>
      <c r="I19" s="134" t="s">
        <v>27</v>
      </c>
      <c r="J19" s="133" t="s">
        <v>19</v>
      </c>
      <c r="K19" s="38"/>
      <c r="L19" s="131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130"/>
      <c r="J20" s="38"/>
      <c r="K20" s="38"/>
      <c r="L20" s="131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29" t="s">
        <v>33</v>
      </c>
      <c r="E21" s="38"/>
      <c r="F21" s="38"/>
      <c r="G21" s="38"/>
      <c r="H21" s="38"/>
      <c r="I21" s="134" t="s">
        <v>26</v>
      </c>
      <c r="J21" s="133" t="str">
        <f>IF('Rekapitulace stavby'!AN19="","",'Rekapitulace stavby'!AN19)</f>
        <v/>
      </c>
      <c r="K21" s="38"/>
      <c r="L21" s="131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3" t="str">
        <f>IF('Rekapitulace stavby'!E20="","",'Rekapitulace stavby'!E20)</f>
        <v xml:space="preserve"> </v>
      </c>
      <c r="F22" s="38"/>
      <c r="G22" s="38"/>
      <c r="H22" s="38"/>
      <c r="I22" s="134" t="s">
        <v>27</v>
      </c>
      <c r="J22" s="133" t="str">
        <f>IF('Rekapitulace stavby'!AN20="","",'Rekapitulace stavby'!AN20)</f>
        <v/>
      </c>
      <c r="K22" s="38"/>
      <c r="L22" s="131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130"/>
      <c r="J23" s="38"/>
      <c r="K23" s="38"/>
      <c r="L23" s="131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29" t="s">
        <v>34</v>
      </c>
      <c r="E24" s="38"/>
      <c r="F24" s="38"/>
      <c r="G24" s="38"/>
      <c r="H24" s="38"/>
      <c r="I24" s="130"/>
      <c r="J24" s="38"/>
      <c r="K24" s="38"/>
      <c r="L24" s="131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51" customHeight="1">
      <c r="A25" s="136"/>
      <c r="B25" s="137"/>
      <c r="C25" s="136"/>
      <c r="D25" s="136"/>
      <c r="E25" s="138" t="s">
        <v>35</v>
      </c>
      <c r="F25" s="138"/>
      <c r="G25" s="138"/>
      <c r="H25" s="138"/>
      <c r="I25" s="139"/>
      <c r="J25" s="136"/>
      <c r="K25" s="136"/>
      <c r="L25" s="140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130"/>
      <c r="J26" s="38"/>
      <c r="K26" s="38"/>
      <c r="L26" s="131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41"/>
      <c r="E27" s="141"/>
      <c r="F27" s="141"/>
      <c r="G27" s="141"/>
      <c r="H27" s="141"/>
      <c r="I27" s="142"/>
      <c r="J27" s="141"/>
      <c r="K27" s="141"/>
      <c r="L27" s="131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43" t="s">
        <v>36</v>
      </c>
      <c r="E28" s="38"/>
      <c r="F28" s="38"/>
      <c r="G28" s="38"/>
      <c r="H28" s="38"/>
      <c r="I28" s="130"/>
      <c r="J28" s="144">
        <f>ROUND(J83, 2)</f>
        <v>0</v>
      </c>
      <c r="K28" s="38"/>
      <c r="L28" s="131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1"/>
      <c r="E29" s="141"/>
      <c r="F29" s="141"/>
      <c r="G29" s="141"/>
      <c r="H29" s="141"/>
      <c r="I29" s="142"/>
      <c r="J29" s="141"/>
      <c r="K29" s="141"/>
      <c r="L29" s="131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45" t="s">
        <v>38</v>
      </c>
      <c r="G30" s="38"/>
      <c r="H30" s="38"/>
      <c r="I30" s="146" t="s">
        <v>37</v>
      </c>
      <c r="J30" s="145" t="s">
        <v>39</v>
      </c>
      <c r="K30" s="38"/>
      <c r="L30" s="131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7" t="s">
        <v>40</v>
      </c>
      <c r="E31" s="129" t="s">
        <v>41</v>
      </c>
      <c r="F31" s="148">
        <f>ROUND((SUM(BE83:BE162)),  2)</f>
        <v>0</v>
      </c>
      <c r="G31" s="38"/>
      <c r="H31" s="38"/>
      <c r="I31" s="149">
        <v>0.20999999999999999</v>
      </c>
      <c r="J31" s="148">
        <f>ROUND(((SUM(BE83:BE162))*I31),  2)</f>
        <v>0</v>
      </c>
      <c r="K31" s="38"/>
      <c r="L31" s="131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29" t="s">
        <v>42</v>
      </c>
      <c r="F32" s="148">
        <f>ROUND((SUM(BF83:BF162)),  2)</f>
        <v>0</v>
      </c>
      <c r="G32" s="38"/>
      <c r="H32" s="38"/>
      <c r="I32" s="149">
        <v>0.14999999999999999</v>
      </c>
      <c r="J32" s="148">
        <f>ROUND(((SUM(BF83:BF162))*I32),  2)</f>
        <v>0</v>
      </c>
      <c r="K32" s="38"/>
      <c r="L32" s="131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29" t="s">
        <v>43</v>
      </c>
      <c r="F33" s="148">
        <f>ROUND((SUM(BG83:BG162)),  2)</f>
        <v>0</v>
      </c>
      <c r="G33" s="38"/>
      <c r="H33" s="38"/>
      <c r="I33" s="149">
        <v>0.20999999999999999</v>
      </c>
      <c r="J33" s="148">
        <f>0</f>
        <v>0</v>
      </c>
      <c r="K33" s="38"/>
      <c r="L33" s="131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29" t="s">
        <v>44</v>
      </c>
      <c r="F34" s="148">
        <f>ROUND((SUM(BH83:BH162)),  2)</f>
        <v>0</v>
      </c>
      <c r="G34" s="38"/>
      <c r="H34" s="38"/>
      <c r="I34" s="149">
        <v>0.14999999999999999</v>
      </c>
      <c r="J34" s="148">
        <f>0</f>
        <v>0</v>
      </c>
      <c r="K34" s="38"/>
      <c r="L34" s="131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29" t="s">
        <v>45</v>
      </c>
      <c r="F35" s="148">
        <f>ROUND((SUM(BI83:BI162)),  2)</f>
        <v>0</v>
      </c>
      <c r="G35" s="38"/>
      <c r="H35" s="38"/>
      <c r="I35" s="149">
        <v>0</v>
      </c>
      <c r="J35" s="148">
        <f>0</f>
        <v>0</v>
      </c>
      <c r="K35" s="38"/>
      <c r="L35" s="131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130"/>
      <c r="J36" s="38"/>
      <c r="K36" s="38"/>
      <c r="L36" s="131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50"/>
      <c r="D37" s="151" t="s">
        <v>46</v>
      </c>
      <c r="E37" s="152"/>
      <c r="F37" s="152"/>
      <c r="G37" s="153" t="s">
        <v>47</v>
      </c>
      <c r="H37" s="154" t="s">
        <v>48</v>
      </c>
      <c r="I37" s="155"/>
      <c r="J37" s="156">
        <f>SUM(J28:J35)</f>
        <v>0</v>
      </c>
      <c r="K37" s="157"/>
      <c r="L37" s="131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158"/>
      <c r="C38" s="159"/>
      <c r="D38" s="159"/>
      <c r="E38" s="159"/>
      <c r="F38" s="159"/>
      <c r="G38" s="159"/>
      <c r="H38" s="159"/>
      <c r="I38" s="160"/>
      <c r="J38" s="159"/>
      <c r="K38" s="159"/>
      <c r="L38" s="131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42" s="2" customFormat="1" ht="6.96" customHeight="1">
      <c r="A42" s="38"/>
      <c r="B42" s="161"/>
      <c r="C42" s="162"/>
      <c r="D42" s="162"/>
      <c r="E42" s="162"/>
      <c r="F42" s="162"/>
      <c r="G42" s="162"/>
      <c r="H42" s="162"/>
      <c r="I42" s="163"/>
      <c r="J42" s="162"/>
      <c r="K42" s="162"/>
      <c r="L42" s="131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4.96" customHeight="1">
      <c r="A43" s="38"/>
      <c r="B43" s="39"/>
      <c r="C43" s="23" t="s">
        <v>79</v>
      </c>
      <c r="D43" s="40"/>
      <c r="E43" s="40"/>
      <c r="F43" s="40"/>
      <c r="G43" s="40"/>
      <c r="H43" s="40"/>
      <c r="I43" s="130"/>
      <c r="J43" s="40"/>
      <c r="K43" s="40"/>
      <c r="L43" s="131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6.96" customHeight="1">
      <c r="A44" s="38"/>
      <c r="B44" s="39"/>
      <c r="C44" s="40"/>
      <c r="D44" s="40"/>
      <c r="E44" s="40"/>
      <c r="F44" s="40"/>
      <c r="G44" s="40"/>
      <c r="H44" s="40"/>
      <c r="I44" s="130"/>
      <c r="J44" s="40"/>
      <c r="K44" s="40"/>
      <c r="L44" s="131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12" customHeight="1">
      <c r="A45" s="38"/>
      <c r="B45" s="39"/>
      <c r="C45" s="32" t="s">
        <v>16</v>
      </c>
      <c r="D45" s="40"/>
      <c r="E45" s="40"/>
      <c r="F45" s="40"/>
      <c r="G45" s="40"/>
      <c r="H45" s="40"/>
      <c r="I45" s="130"/>
      <c r="J45" s="40"/>
      <c r="K45" s="40"/>
      <c r="L45" s="131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16.5" customHeight="1">
      <c r="A46" s="38"/>
      <c r="B46" s="39"/>
      <c r="C46" s="40"/>
      <c r="D46" s="40"/>
      <c r="E46" s="69" t="str">
        <f>E7</f>
        <v>Odstranění části objektu na p.p.č. 1434, k.ú. Ostrov nad Ohří (715883)</v>
      </c>
      <c r="F46" s="40"/>
      <c r="G46" s="40"/>
      <c r="H46" s="40"/>
      <c r="I46" s="130"/>
      <c r="J46" s="40"/>
      <c r="K46" s="40"/>
      <c r="L46" s="131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6.96" customHeight="1">
      <c r="A47" s="38"/>
      <c r="B47" s="39"/>
      <c r="C47" s="40"/>
      <c r="D47" s="40"/>
      <c r="E47" s="40"/>
      <c r="F47" s="40"/>
      <c r="G47" s="40"/>
      <c r="H47" s="40"/>
      <c r="I47" s="130"/>
      <c r="J47" s="40"/>
      <c r="K47" s="40"/>
      <c r="L47" s="131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2" customHeight="1">
      <c r="A48" s="38"/>
      <c r="B48" s="39"/>
      <c r="C48" s="32" t="s">
        <v>21</v>
      </c>
      <c r="D48" s="40"/>
      <c r="E48" s="40"/>
      <c r="F48" s="27" t="str">
        <f>F10</f>
        <v xml:space="preserve"> </v>
      </c>
      <c r="G48" s="40"/>
      <c r="H48" s="40"/>
      <c r="I48" s="134" t="s">
        <v>23</v>
      </c>
      <c r="J48" s="72" t="str">
        <f>IF(J10="","",J10)</f>
        <v>17. 12. 2019</v>
      </c>
      <c r="K48" s="40"/>
      <c r="L48" s="131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6.96" customHeight="1">
      <c r="A49" s="38"/>
      <c r="B49" s="39"/>
      <c r="C49" s="40"/>
      <c r="D49" s="40"/>
      <c r="E49" s="40"/>
      <c r="F49" s="40"/>
      <c r="G49" s="40"/>
      <c r="H49" s="40"/>
      <c r="I49" s="130"/>
      <c r="J49" s="40"/>
      <c r="K49" s="40"/>
      <c r="L49" s="131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43.05" customHeight="1">
      <c r="A50" s="38"/>
      <c r="B50" s="39"/>
      <c r="C50" s="32" t="s">
        <v>25</v>
      </c>
      <c r="D50" s="40"/>
      <c r="E50" s="40"/>
      <c r="F50" s="27" t="str">
        <f>E13</f>
        <v xml:space="preserve"> </v>
      </c>
      <c r="G50" s="40"/>
      <c r="H50" s="40"/>
      <c r="I50" s="134" t="s">
        <v>30</v>
      </c>
      <c r="J50" s="36" t="str">
        <f>E19</f>
        <v>Kancelář stavebního inženýrství s.r.o.</v>
      </c>
      <c r="K50" s="40"/>
      <c r="L50" s="131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5.15" customHeight="1">
      <c r="A51" s="38"/>
      <c r="B51" s="39"/>
      <c r="C51" s="32" t="s">
        <v>28</v>
      </c>
      <c r="D51" s="40"/>
      <c r="E51" s="40"/>
      <c r="F51" s="27" t="str">
        <f>IF(E16="","",E16)</f>
        <v>Vyplň údaj</v>
      </c>
      <c r="G51" s="40"/>
      <c r="H51" s="40"/>
      <c r="I51" s="134" t="s">
        <v>33</v>
      </c>
      <c r="J51" s="36" t="str">
        <f>E22</f>
        <v xml:space="preserve"> </v>
      </c>
      <c r="K51" s="40"/>
      <c r="L51" s="131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0.32" customHeight="1">
      <c r="A52" s="38"/>
      <c r="B52" s="39"/>
      <c r="C52" s="40"/>
      <c r="D52" s="40"/>
      <c r="E52" s="40"/>
      <c r="F52" s="40"/>
      <c r="G52" s="40"/>
      <c r="H52" s="40"/>
      <c r="I52" s="130"/>
      <c r="J52" s="40"/>
      <c r="K52" s="40"/>
      <c r="L52" s="131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29.28" customHeight="1">
      <c r="A53" s="38"/>
      <c r="B53" s="39"/>
      <c r="C53" s="164" t="s">
        <v>80</v>
      </c>
      <c r="D53" s="165"/>
      <c r="E53" s="165"/>
      <c r="F53" s="165"/>
      <c r="G53" s="165"/>
      <c r="H53" s="165"/>
      <c r="I53" s="166"/>
      <c r="J53" s="167" t="s">
        <v>81</v>
      </c>
      <c r="K53" s="165"/>
      <c r="L53" s="131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0.32" customHeight="1">
      <c r="A54" s="38"/>
      <c r="B54" s="39"/>
      <c r="C54" s="40"/>
      <c r="D54" s="40"/>
      <c r="E54" s="40"/>
      <c r="F54" s="40"/>
      <c r="G54" s="40"/>
      <c r="H54" s="40"/>
      <c r="I54" s="130"/>
      <c r="J54" s="40"/>
      <c r="K54" s="40"/>
      <c r="L54" s="131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2.8" customHeight="1">
      <c r="A55" s="38"/>
      <c r="B55" s="39"/>
      <c r="C55" s="168" t="s">
        <v>68</v>
      </c>
      <c r="D55" s="40"/>
      <c r="E55" s="40"/>
      <c r="F55" s="40"/>
      <c r="G55" s="40"/>
      <c r="H55" s="40"/>
      <c r="I55" s="130"/>
      <c r="J55" s="102">
        <f>J83</f>
        <v>0</v>
      </c>
      <c r="K55" s="40"/>
      <c r="L55" s="131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U55" s="17" t="s">
        <v>82</v>
      </c>
    </row>
    <row r="56" s="9" customFormat="1" ht="24.96" customHeight="1">
      <c r="A56" s="9"/>
      <c r="B56" s="169"/>
      <c r="C56" s="170"/>
      <c r="D56" s="171" t="s">
        <v>83</v>
      </c>
      <c r="E56" s="172"/>
      <c r="F56" s="172"/>
      <c r="G56" s="172"/>
      <c r="H56" s="172"/>
      <c r="I56" s="173"/>
      <c r="J56" s="174">
        <f>J84</f>
        <v>0</v>
      </c>
      <c r="K56" s="170"/>
      <c r="L56" s="175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76"/>
      <c r="C57" s="177"/>
      <c r="D57" s="178" t="s">
        <v>84</v>
      </c>
      <c r="E57" s="179"/>
      <c r="F57" s="179"/>
      <c r="G57" s="179"/>
      <c r="H57" s="179"/>
      <c r="I57" s="180"/>
      <c r="J57" s="181">
        <f>J85</f>
        <v>0</v>
      </c>
      <c r="K57" s="177"/>
      <c r="L57" s="182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76"/>
      <c r="C58" s="177"/>
      <c r="D58" s="178" t="s">
        <v>85</v>
      </c>
      <c r="E58" s="179"/>
      <c r="F58" s="179"/>
      <c r="G58" s="179"/>
      <c r="H58" s="179"/>
      <c r="I58" s="180"/>
      <c r="J58" s="181">
        <f>J114</f>
        <v>0</v>
      </c>
      <c r="K58" s="177"/>
      <c r="L58" s="182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76"/>
      <c r="C59" s="177"/>
      <c r="D59" s="178" t="s">
        <v>86</v>
      </c>
      <c r="E59" s="179"/>
      <c r="F59" s="179"/>
      <c r="G59" s="179"/>
      <c r="H59" s="179"/>
      <c r="I59" s="180"/>
      <c r="J59" s="181">
        <f>J126</f>
        <v>0</v>
      </c>
      <c r="K59" s="177"/>
      <c r="L59" s="182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76"/>
      <c r="C60" s="177"/>
      <c r="D60" s="178" t="s">
        <v>87</v>
      </c>
      <c r="E60" s="179"/>
      <c r="F60" s="179"/>
      <c r="G60" s="179"/>
      <c r="H60" s="179"/>
      <c r="I60" s="180"/>
      <c r="J60" s="181">
        <f>J131</f>
        <v>0</v>
      </c>
      <c r="K60" s="177"/>
      <c r="L60" s="182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76"/>
      <c r="C61" s="177"/>
      <c r="D61" s="178" t="s">
        <v>88</v>
      </c>
      <c r="E61" s="179"/>
      <c r="F61" s="179"/>
      <c r="G61" s="179"/>
      <c r="H61" s="179"/>
      <c r="I61" s="180"/>
      <c r="J61" s="181">
        <f>J148</f>
        <v>0</v>
      </c>
      <c r="K61" s="177"/>
      <c r="L61" s="18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9"/>
      <c r="C62" s="170"/>
      <c r="D62" s="171" t="s">
        <v>89</v>
      </c>
      <c r="E62" s="172"/>
      <c r="F62" s="172"/>
      <c r="G62" s="172"/>
      <c r="H62" s="172"/>
      <c r="I62" s="173"/>
      <c r="J62" s="174">
        <f>J150</f>
        <v>0</v>
      </c>
      <c r="K62" s="170"/>
      <c r="L62" s="175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6"/>
      <c r="C63" s="177"/>
      <c r="D63" s="178" t="s">
        <v>90</v>
      </c>
      <c r="E63" s="179"/>
      <c r="F63" s="179"/>
      <c r="G63" s="179"/>
      <c r="H63" s="179"/>
      <c r="I63" s="180"/>
      <c r="J63" s="181">
        <f>J151</f>
        <v>0</v>
      </c>
      <c r="K63" s="177"/>
      <c r="L63" s="182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6"/>
      <c r="C64" s="177"/>
      <c r="D64" s="178" t="s">
        <v>91</v>
      </c>
      <c r="E64" s="179"/>
      <c r="F64" s="179"/>
      <c r="G64" s="179"/>
      <c r="H64" s="179"/>
      <c r="I64" s="180"/>
      <c r="J64" s="181">
        <f>J155</f>
        <v>0</v>
      </c>
      <c r="K64" s="177"/>
      <c r="L64" s="18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6"/>
      <c r="C65" s="177"/>
      <c r="D65" s="178" t="s">
        <v>92</v>
      </c>
      <c r="E65" s="179"/>
      <c r="F65" s="179"/>
      <c r="G65" s="179"/>
      <c r="H65" s="179"/>
      <c r="I65" s="180"/>
      <c r="J65" s="181">
        <f>J159</f>
        <v>0</v>
      </c>
      <c r="K65" s="177"/>
      <c r="L65" s="18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130"/>
      <c r="J66" s="40"/>
      <c r="K66" s="40"/>
      <c r="L66" s="131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160"/>
      <c r="J67" s="60"/>
      <c r="K67" s="60"/>
      <c r="L67" s="131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163"/>
      <c r="J71" s="62"/>
      <c r="K71" s="62"/>
      <c r="L71" s="131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93</v>
      </c>
      <c r="D72" s="40"/>
      <c r="E72" s="40"/>
      <c r="F72" s="40"/>
      <c r="G72" s="40"/>
      <c r="H72" s="40"/>
      <c r="I72" s="130"/>
      <c r="J72" s="40"/>
      <c r="K72" s="40"/>
      <c r="L72" s="131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130"/>
      <c r="J73" s="40"/>
      <c r="K73" s="40"/>
      <c r="L73" s="131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130"/>
      <c r="J74" s="40"/>
      <c r="K74" s="40"/>
      <c r="L74" s="131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E7</f>
        <v>Odstranění části objektu na p.p.č. 1434, k.ú. Ostrov nad Ohří (715883)</v>
      </c>
      <c r="F75" s="40"/>
      <c r="G75" s="40"/>
      <c r="H75" s="40"/>
      <c r="I75" s="130"/>
      <c r="J75" s="40"/>
      <c r="K75" s="40"/>
      <c r="L75" s="131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130"/>
      <c r="J76" s="40"/>
      <c r="K76" s="40"/>
      <c r="L76" s="131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F10</f>
        <v xml:space="preserve"> </v>
      </c>
      <c r="G77" s="40"/>
      <c r="H77" s="40"/>
      <c r="I77" s="134" t="s">
        <v>23</v>
      </c>
      <c r="J77" s="72" t="str">
        <f>IF(J10="","",J10)</f>
        <v>17. 12. 2019</v>
      </c>
      <c r="K77" s="40"/>
      <c r="L77" s="131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130"/>
      <c r="J78" s="40"/>
      <c r="K78" s="40"/>
      <c r="L78" s="131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43.05" customHeight="1">
      <c r="A79" s="38"/>
      <c r="B79" s="39"/>
      <c r="C79" s="32" t="s">
        <v>25</v>
      </c>
      <c r="D79" s="40"/>
      <c r="E79" s="40"/>
      <c r="F79" s="27" t="str">
        <f>E13</f>
        <v xml:space="preserve"> </v>
      </c>
      <c r="G79" s="40"/>
      <c r="H79" s="40"/>
      <c r="I79" s="134" t="s">
        <v>30</v>
      </c>
      <c r="J79" s="36" t="str">
        <f>E19</f>
        <v>Kancelář stavebního inženýrství s.r.o.</v>
      </c>
      <c r="K79" s="40"/>
      <c r="L79" s="131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28</v>
      </c>
      <c r="D80" s="40"/>
      <c r="E80" s="40"/>
      <c r="F80" s="27" t="str">
        <f>IF(E16="","",E16)</f>
        <v>Vyplň údaj</v>
      </c>
      <c r="G80" s="40"/>
      <c r="H80" s="40"/>
      <c r="I80" s="134" t="s">
        <v>33</v>
      </c>
      <c r="J80" s="36" t="str">
        <f>E22</f>
        <v xml:space="preserve"> </v>
      </c>
      <c r="K80" s="40"/>
      <c r="L80" s="131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130"/>
      <c r="J81" s="40"/>
      <c r="K81" s="40"/>
      <c r="L81" s="131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83"/>
      <c r="B82" s="184"/>
      <c r="C82" s="185" t="s">
        <v>94</v>
      </c>
      <c r="D82" s="186" t="s">
        <v>55</v>
      </c>
      <c r="E82" s="186" t="s">
        <v>51</v>
      </c>
      <c r="F82" s="186" t="s">
        <v>52</v>
      </c>
      <c r="G82" s="186" t="s">
        <v>95</v>
      </c>
      <c r="H82" s="186" t="s">
        <v>96</v>
      </c>
      <c r="I82" s="187" t="s">
        <v>97</v>
      </c>
      <c r="J82" s="186" t="s">
        <v>81</v>
      </c>
      <c r="K82" s="188" t="s">
        <v>98</v>
      </c>
      <c r="L82" s="189"/>
      <c r="M82" s="92" t="s">
        <v>19</v>
      </c>
      <c r="N82" s="93" t="s">
        <v>40</v>
      </c>
      <c r="O82" s="93" t="s">
        <v>99</v>
      </c>
      <c r="P82" s="93" t="s">
        <v>100</v>
      </c>
      <c r="Q82" s="93" t="s">
        <v>101</v>
      </c>
      <c r="R82" s="93" t="s">
        <v>102</v>
      </c>
      <c r="S82" s="93" t="s">
        <v>103</v>
      </c>
      <c r="T82" s="94" t="s">
        <v>104</v>
      </c>
      <c r="U82" s="183"/>
      <c r="V82" s="183"/>
      <c r="W82" s="183"/>
      <c r="X82" s="183"/>
      <c r="Y82" s="183"/>
      <c r="Z82" s="183"/>
      <c r="AA82" s="183"/>
      <c r="AB82" s="183"/>
      <c r="AC82" s="183"/>
      <c r="AD82" s="183"/>
      <c r="AE82" s="183"/>
    </row>
    <row r="83" s="2" customFormat="1" ht="22.8" customHeight="1">
      <c r="A83" s="38"/>
      <c r="B83" s="39"/>
      <c r="C83" s="99" t="s">
        <v>105</v>
      </c>
      <c r="D83" s="40"/>
      <c r="E83" s="40"/>
      <c r="F83" s="40"/>
      <c r="G83" s="40"/>
      <c r="H83" s="40"/>
      <c r="I83" s="130"/>
      <c r="J83" s="190">
        <f>BK83</f>
        <v>0</v>
      </c>
      <c r="K83" s="40"/>
      <c r="L83" s="44"/>
      <c r="M83" s="95"/>
      <c r="N83" s="191"/>
      <c r="O83" s="96"/>
      <c r="P83" s="192">
        <f>P84+P150</f>
        <v>0</v>
      </c>
      <c r="Q83" s="96"/>
      <c r="R83" s="192">
        <f>R84+R150</f>
        <v>215.28210000000001</v>
      </c>
      <c r="S83" s="96"/>
      <c r="T83" s="193">
        <f>T84+T150</f>
        <v>1801.8300000000002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69</v>
      </c>
      <c r="AU83" s="17" t="s">
        <v>82</v>
      </c>
      <c r="BK83" s="194">
        <f>BK84+BK150</f>
        <v>0</v>
      </c>
    </row>
    <row r="84" s="12" customFormat="1" ht="25.92" customHeight="1">
      <c r="A84" s="12"/>
      <c r="B84" s="195"/>
      <c r="C84" s="196"/>
      <c r="D84" s="197" t="s">
        <v>69</v>
      </c>
      <c r="E84" s="198" t="s">
        <v>106</v>
      </c>
      <c r="F84" s="198" t="s">
        <v>107</v>
      </c>
      <c r="G84" s="196"/>
      <c r="H84" s="196"/>
      <c r="I84" s="199"/>
      <c r="J84" s="200">
        <f>BK84</f>
        <v>0</v>
      </c>
      <c r="K84" s="196"/>
      <c r="L84" s="201"/>
      <c r="M84" s="202"/>
      <c r="N84" s="203"/>
      <c r="O84" s="203"/>
      <c r="P84" s="204">
        <f>P85+P114+P126+P131+P148</f>
        <v>0</v>
      </c>
      <c r="Q84" s="203"/>
      <c r="R84" s="204">
        <f>R85+R114+R126+R131+R148</f>
        <v>215.28210000000001</v>
      </c>
      <c r="S84" s="203"/>
      <c r="T84" s="205">
        <f>T85+T114+T126+T131+T148</f>
        <v>1801.8300000000002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6" t="s">
        <v>75</v>
      </c>
      <c r="AT84" s="207" t="s">
        <v>69</v>
      </c>
      <c r="AU84" s="207" t="s">
        <v>70</v>
      </c>
      <c r="AY84" s="206" t="s">
        <v>108</v>
      </c>
      <c r="BK84" s="208">
        <f>BK85+BK114+BK126+BK131+BK148</f>
        <v>0</v>
      </c>
    </row>
    <row r="85" s="12" customFormat="1" ht="22.8" customHeight="1">
      <c r="A85" s="12"/>
      <c r="B85" s="195"/>
      <c r="C85" s="196"/>
      <c r="D85" s="197" t="s">
        <v>69</v>
      </c>
      <c r="E85" s="209" t="s">
        <v>75</v>
      </c>
      <c r="F85" s="209" t="s">
        <v>109</v>
      </c>
      <c r="G85" s="196"/>
      <c r="H85" s="196"/>
      <c r="I85" s="199"/>
      <c r="J85" s="210">
        <f>BK85</f>
        <v>0</v>
      </c>
      <c r="K85" s="196"/>
      <c r="L85" s="201"/>
      <c r="M85" s="202"/>
      <c r="N85" s="203"/>
      <c r="O85" s="203"/>
      <c r="P85" s="204">
        <f>SUM(P86:P113)</f>
        <v>0</v>
      </c>
      <c r="Q85" s="203"/>
      <c r="R85" s="204">
        <f>SUM(R86:R113)</f>
        <v>209.44120000000001</v>
      </c>
      <c r="S85" s="203"/>
      <c r="T85" s="205">
        <f>SUM(T86:T113)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6" t="s">
        <v>75</v>
      </c>
      <c r="AT85" s="207" t="s">
        <v>69</v>
      </c>
      <c r="AU85" s="207" t="s">
        <v>75</v>
      </c>
      <c r="AY85" s="206" t="s">
        <v>108</v>
      </c>
      <c r="BK85" s="208">
        <f>SUM(BK86:BK113)</f>
        <v>0</v>
      </c>
    </row>
    <row r="86" s="2" customFormat="1" ht="24" customHeight="1">
      <c r="A86" s="38"/>
      <c r="B86" s="39"/>
      <c r="C86" s="211" t="s">
        <v>75</v>
      </c>
      <c r="D86" s="211" t="s">
        <v>110</v>
      </c>
      <c r="E86" s="212" t="s">
        <v>111</v>
      </c>
      <c r="F86" s="213" t="s">
        <v>112</v>
      </c>
      <c r="G86" s="214" t="s">
        <v>113</v>
      </c>
      <c r="H86" s="215">
        <v>20</v>
      </c>
      <c r="I86" s="216"/>
      <c r="J86" s="217">
        <f>ROUND(I86*H86,2)</f>
        <v>0</v>
      </c>
      <c r="K86" s="213" t="s">
        <v>114</v>
      </c>
      <c r="L86" s="44"/>
      <c r="M86" s="218" t="s">
        <v>19</v>
      </c>
      <c r="N86" s="219" t="s">
        <v>41</v>
      </c>
      <c r="O86" s="84"/>
      <c r="P86" s="220">
        <f>O86*H86</f>
        <v>0</v>
      </c>
      <c r="Q86" s="220">
        <v>0</v>
      </c>
      <c r="R86" s="220">
        <f>Q86*H86</f>
        <v>0</v>
      </c>
      <c r="S86" s="220">
        <v>0</v>
      </c>
      <c r="T86" s="221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22" t="s">
        <v>115</v>
      </c>
      <c r="AT86" s="222" t="s">
        <v>110</v>
      </c>
      <c r="AU86" s="222" t="s">
        <v>77</v>
      </c>
      <c r="AY86" s="17" t="s">
        <v>108</v>
      </c>
      <c r="BE86" s="223">
        <f>IF(N86="základní",J86,0)</f>
        <v>0</v>
      </c>
      <c r="BF86" s="223">
        <f>IF(N86="snížená",J86,0)</f>
        <v>0</v>
      </c>
      <c r="BG86" s="223">
        <f>IF(N86="zákl. přenesená",J86,0)</f>
        <v>0</v>
      </c>
      <c r="BH86" s="223">
        <f>IF(N86="sníž. přenesená",J86,0)</f>
        <v>0</v>
      </c>
      <c r="BI86" s="223">
        <f>IF(N86="nulová",J86,0)</f>
        <v>0</v>
      </c>
      <c r="BJ86" s="17" t="s">
        <v>75</v>
      </c>
      <c r="BK86" s="223">
        <f>ROUND(I86*H86,2)</f>
        <v>0</v>
      </c>
      <c r="BL86" s="17" t="s">
        <v>115</v>
      </c>
      <c r="BM86" s="222" t="s">
        <v>116</v>
      </c>
    </row>
    <row r="87" s="2" customFormat="1">
      <c r="A87" s="38"/>
      <c r="B87" s="39"/>
      <c r="C87" s="40"/>
      <c r="D87" s="224" t="s">
        <v>117</v>
      </c>
      <c r="E87" s="40"/>
      <c r="F87" s="225" t="s">
        <v>118</v>
      </c>
      <c r="G87" s="40"/>
      <c r="H87" s="40"/>
      <c r="I87" s="130"/>
      <c r="J87" s="40"/>
      <c r="K87" s="40"/>
      <c r="L87" s="44"/>
      <c r="M87" s="226"/>
      <c r="N87" s="227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117</v>
      </c>
      <c r="AU87" s="17" t="s">
        <v>77</v>
      </c>
    </row>
    <row r="88" s="13" customFormat="1">
      <c r="A88" s="13"/>
      <c r="B88" s="228"/>
      <c r="C88" s="229"/>
      <c r="D88" s="224" t="s">
        <v>119</v>
      </c>
      <c r="E88" s="230" t="s">
        <v>19</v>
      </c>
      <c r="F88" s="231" t="s">
        <v>120</v>
      </c>
      <c r="G88" s="229"/>
      <c r="H88" s="232">
        <v>20</v>
      </c>
      <c r="I88" s="233"/>
      <c r="J88" s="229"/>
      <c r="K88" s="229"/>
      <c r="L88" s="234"/>
      <c r="M88" s="235"/>
      <c r="N88" s="236"/>
      <c r="O88" s="236"/>
      <c r="P88" s="236"/>
      <c r="Q88" s="236"/>
      <c r="R88" s="236"/>
      <c r="S88" s="236"/>
      <c r="T88" s="237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8" t="s">
        <v>119</v>
      </c>
      <c r="AU88" s="238" t="s">
        <v>77</v>
      </c>
      <c r="AV88" s="13" t="s">
        <v>77</v>
      </c>
      <c r="AW88" s="13" t="s">
        <v>32</v>
      </c>
      <c r="AX88" s="13" t="s">
        <v>70</v>
      </c>
      <c r="AY88" s="238" t="s">
        <v>108</v>
      </c>
    </row>
    <row r="89" s="2" customFormat="1" ht="16.5" customHeight="1">
      <c r="A89" s="38"/>
      <c r="B89" s="39"/>
      <c r="C89" s="211" t="s">
        <v>77</v>
      </c>
      <c r="D89" s="211" t="s">
        <v>110</v>
      </c>
      <c r="E89" s="212" t="s">
        <v>121</v>
      </c>
      <c r="F89" s="213" t="s">
        <v>122</v>
      </c>
      <c r="G89" s="214" t="s">
        <v>113</v>
      </c>
      <c r="H89" s="215">
        <v>20</v>
      </c>
      <c r="I89" s="216"/>
      <c r="J89" s="217">
        <f>ROUND(I89*H89,2)</f>
        <v>0</v>
      </c>
      <c r="K89" s="213" t="s">
        <v>114</v>
      </c>
      <c r="L89" s="44"/>
      <c r="M89" s="218" t="s">
        <v>19</v>
      </c>
      <c r="N89" s="219" t="s">
        <v>41</v>
      </c>
      <c r="O89" s="84"/>
      <c r="P89" s="220">
        <f>O89*H89</f>
        <v>0</v>
      </c>
      <c r="Q89" s="220">
        <v>6.0000000000000002E-05</v>
      </c>
      <c r="R89" s="220">
        <f>Q89*H89</f>
        <v>0.0012000000000000001</v>
      </c>
      <c r="S89" s="220">
        <v>0</v>
      </c>
      <c r="T89" s="221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22" t="s">
        <v>115</v>
      </c>
      <c r="AT89" s="222" t="s">
        <v>110</v>
      </c>
      <c r="AU89" s="222" t="s">
        <v>77</v>
      </c>
      <c r="AY89" s="17" t="s">
        <v>108</v>
      </c>
      <c r="BE89" s="223">
        <f>IF(N89="základní",J89,0)</f>
        <v>0</v>
      </c>
      <c r="BF89" s="223">
        <f>IF(N89="snížená",J89,0)</f>
        <v>0</v>
      </c>
      <c r="BG89" s="223">
        <f>IF(N89="zákl. přenesená",J89,0)</f>
        <v>0</v>
      </c>
      <c r="BH89" s="223">
        <f>IF(N89="sníž. přenesená",J89,0)</f>
        <v>0</v>
      </c>
      <c r="BI89" s="223">
        <f>IF(N89="nulová",J89,0)</f>
        <v>0</v>
      </c>
      <c r="BJ89" s="17" t="s">
        <v>75</v>
      </c>
      <c r="BK89" s="223">
        <f>ROUND(I89*H89,2)</f>
        <v>0</v>
      </c>
      <c r="BL89" s="17" t="s">
        <v>115</v>
      </c>
      <c r="BM89" s="222" t="s">
        <v>123</v>
      </c>
    </row>
    <row r="90" s="2" customFormat="1">
      <c r="A90" s="38"/>
      <c r="B90" s="39"/>
      <c r="C90" s="40"/>
      <c r="D90" s="224" t="s">
        <v>117</v>
      </c>
      <c r="E90" s="40"/>
      <c r="F90" s="225" t="s">
        <v>124</v>
      </c>
      <c r="G90" s="40"/>
      <c r="H90" s="40"/>
      <c r="I90" s="130"/>
      <c r="J90" s="40"/>
      <c r="K90" s="40"/>
      <c r="L90" s="44"/>
      <c r="M90" s="226"/>
      <c r="N90" s="227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117</v>
      </c>
      <c r="AU90" s="17" t="s">
        <v>77</v>
      </c>
    </row>
    <row r="91" s="2" customFormat="1" ht="24" customHeight="1">
      <c r="A91" s="38"/>
      <c r="B91" s="39"/>
      <c r="C91" s="211" t="s">
        <v>125</v>
      </c>
      <c r="D91" s="211" t="s">
        <v>110</v>
      </c>
      <c r="E91" s="212" t="s">
        <v>126</v>
      </c>
      <c r="F91" s="213" t="s">
        <v>127</v>
      </c>
      <c r="G91" s="214" t="s">
        <v>128</v>
      </c>
      <c r="H91" s="215">
        <v>98</v>
      </c>
      <c r="I91" s="216"/>
      <c r="J91" s="217">
        <f>ROUND(I91*H91,2)</f>
        <v>0</v>
      </c>
      <c r="K91" s="213" t="s">
        <v>114</v>
      </c>
      <c r="L91" s="44"/>
      <c r="M91" s="218" t="s">
        <v>19</v>
      </c>
      <c r="N91" s="219" t="s">
        <v>41</v>
      </c>
      <c r="O91" s="84"/>
      <c r="P91" s="220">
        <f>O91*H91</f>
        <v>0</v>
      </c>
      <c r="Q91" s="220">
        <v>0</v>
      </c>
      <c r="R91" s="220">
        <f>Q91*H91</f>
        <v>0</v>
      </c>
      <c r="S91" s="220">
        <v>0</v>
      </c>
      <c r="T91" s="221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22" t="s">
        <v>115</v>
      </c>
      <c r="AT91" s="222" t="s">
        <v>110</v>
      </c>
      <c r="AU91" s="222" t="s">
        <v>77</v>
      </c>
      <c r="AY91" s="17" t="s">
        <v>108</v>
      </c>
      <c r="BE91" s="223">
        <f>IF(N91="základní",J91,0)</f>
        <v>0</v>
      </c>
      <c r="BF91" s="223">
        <f>IF(N91="snížená",J91,0)</f>
        <v>0</v>
      </c>
      <c r="BG91" s="223">
        <f>IF(N91="zákl. přenesená",J91,0)</f>
        <v>0</v>
      </c>
      <c r="BH91" s="223">
        <f>IF(N91="sníž. přenesená",J91,0)</f>
        <v>0</v>
      </c>
      <c r="BI91" s="223">
        <f>IF(N91="nulová",J91,0)</f>
        <v>0</v>
      </c>
      <c r="BJ91" s="17" t="s">
        <v>75</v>
      </c>
      <c r="BK91" s="223">
        <f>ROUND(I91*H91,2)</f>
        <v>0</v>
      </c>
      <c r="BL91" s="17" t="s">
        <v>115</v>
      </c>
      <c r="BM91" s="222" t="s">
        <v>129</v>
      </c>
    </row>
    <row r="92" s="2" customFormat="1">
      <c r="A92" s="38"/>
      <c r="B92" s="39"/>
      <c r="C92" s="40"/>
      <c r="D92" s="224" t="s">
        <v>117</v>
      </c>
      <c r="E92" s="40"/>
      <c r="F92" s="225" t="s">
        <v>130</v>
      </c>
      <c r="G92" s="40"/>
      <c r="H92" s="40"/>
      <c r="I92" s="130"/>
      <c r="J92" s="40"/>
      <c r="K92" s="40"/>
      <c r="L92" s="44"/>
      <c r="M92" s="226"/>
      <c r="N92" s="227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117</v>
      </c>
      <c r="AU92" s="17" t="s">
        <v>77</v>
      </c>
    </row>
    <row r="93" s="2" customFormat="1" ht="24" customHeight="1">
      <c r="A93" s="38"/>
      <c r="B93" s="39"/>
      <c r="C93" s="211" t="s">
        <v>115</v>
      </c>
      <c r="D93" s="211" t="s">
        <v>110</v>
      </c>
      <c r="E93" s="212" t="s">
        <v>131</v>
      </c>
      <c r="F93" s="213" t="s">
        <v>132</v>
      </c>
      <c r="G93" s="214" t="s">
        <v>128</v>
      </c>
      <c r="H93" s="215">
        <v>98</v>
      </c>
      <c r="I93" s="216"/>
      <c r="J93" s="217">
        <f>ROUND(I93*H93,2)</f>
        <v>0</v>
      </c>
      <c r="K93" s="213" t="s">
        <v>114</v>
      </c>
      <c r="L93" s="44"/>
      <c r="M93" s="218" t="s">
        <v>19</v>
      </c>
      <c r="N93" s="219" t="s">
        <v>41</v>
      </c>
      <c r="O93" s="84"/>
      <c r="P93" s="220">
        <f>O93*H93</f>
        <v>0</v>
      </c>
      <c r="Q93" s="220">
        <v>0</v>
      </c>
      <c r="R93" s="220">
        <f>Q93*H93</f>
        <v>0</v>
      </c>
      <c r="S93" s="220">
        <v>0</v>
      </c>
      <c r="T93" s="221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2" t="s">
        <v>115</v>
      </c>
      <c r="AT93" s="222" t="s">
        <v>110</v>
      </c>
      <c r="AU93" s="222" t="s">
        <v>77</v>
      </c>
      <c r="AY93" s="17" t="s">
        <v>108</v>
      </c>
      <c r="BE93" s="223">
        <f>IF(N93="základní",J93,0)</f>
        <v>0</v>
      </c>
      <c r="BF93" s="223">
        <f>IF(N93="snížená",J93,0)</f>
        <v>0</v>
      </c>
      <c r="BG93" s="223">
        <f>IF(N93="zákl. přenesená",J93,0)</f>
        <v>0</v>
      </c>
      <c r="BH93" s="223">
        <f>IF(N93="sníž. přenesená",J93,0)</f>
        <v>0</v>
      </c>
      <c r="BI93" s="223">
        <f>IF(N93="nulová",J93,0)</f>
        <v>0</v>
      </c>
      <c r="BJ93" s="17" t="s">
        <v>75</v>
      </c>
      <c r="BK93" s="223">
        <f>ROUND(I93*H93,2)</f>
        <v>0</v>
      </c>
      <c r="BL93" s="17" t="s">
        <v>115</v>
      </c>
      <c r="BM93" s="222" t="s">
        <v>133</v>
      </c>
    </row>
    <row r="94" s="2" customFormat="1">
      <c r="A94" s="38"/>
      <c r="B94" s="39"/>
      <c r="C94" s="40"/>
      <c r="D94" s="224" t="s">
        <v>117</v>
      </c>
      <c r="E94" s="40"/>
      <c r="F94" s="225" t="s">
        <v>130</v>
      </c>
      <c r="G94" s="40"/>
      <c r="H94" s="40"/>
      <c r="I94" s="130"/>
      <c r="J94" s="40"/>
      <c r="K94" s="40"/>
      <c r="L94" s="44"/>
      <c r="M94" s="226"/>
      <c r="N94" s="227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117</v>
      </c>
      <c r="AU94" s="17" t="s">
        <v>77</v>
      </c>
    </row>
    <row r="95" s="2" customFormat="1" ht="24" customHeight="1">
      <c r="A95" s="38"/>
      <c r="B95" s="39"/>
      <c r="C95" s="211" t="s">
        <v>134</v>
      </c>
      <c r="D95" s="211" t="s">
        <v>110</v>
      </c>
      <c r="E95" s="212" t="s">
        <v>135</v>
      </c>
      <c r="F95" s="213" t="s">
        <v>136</v>
      </c>
      <c r="G95" s="214" t="s">
        <v>128</v>
      </c>
      <c r="H95" s="215">
        <v>98</v>
      </c>
      <c r="I95" s="216"/>
      <c r="J95" s="217">
        <f>ROUND(I95*H95,2)</f>
        <v>0</v>
      </c>
      <c r="K95" s="213" t="s">
        <v>114</v>
      </c>
      <c r="L95" s="44"/>
      <c r="M95" s="218" t="s">
        <v>19</v>
      </c>
      <c r="N95" s="219" t="s">
        <v>41</v>
      </c>
      <c r="O95" s="84"/>
      <c r="P95" s="220">
        <f>O95*H95</f>
        <v>0</v>
      </c>
      <c r="Q95" s="220">
        <v>0</v>
      </c>
      <c r="R95" s="220">
        <f>Q95*H95</f>
        <v>0</v>
      </c>
      <c r="S95" s="220">
        <v>0</v>
      </c>
      <c r="T95" s="221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2" t="s">
        <v>115</v>
      </c>
      <c r="AT95" s="222" t="s">
        <v>110</v>
      </c>
      <c r="AU95" s="222" t="s">
        <v>77</v>
      </c>
      <c r="AY95" s="17" t="s">
        <v>108</v>
      </c>
      <c r="BE95" s="223">
        <f>IF(N95="základní",J95,0)</f>
        <v>0</v>
      </c>
      <c r="BF95" s="223">
        <f>IF(N95="snížená",J95,0)</f>
        <v>0</v>
      </c>
      <c r="BG95" s="223">
        <f>IF(N95="zákl. přenesená",J95,0)</f>
        <v>0</v>
      </c>
      <c r="BH95" s="223">
        <f>IF(N95="sníž. přenesená",J95,0)</f>
        <v>0</v>
      </c>
      <c r="BI95" s="223">
        <f>IF(N95="nulová",J95,0)</f>
        <v>0</v>
      </c>
      <c r="BJ95" s="17" t="s">
        <v>75</v>
      </c>
      <c r="BK95" s="223">
        <f>ROUND(I95*H95,2)</f>
        <v>0</v>
      </c>
      <c r="BL95" s="17" t="s">
        <v>115</v>
      </c>
      <c r="BM95" s="222" t="s">
        <v>137</v>
      </c>
    </row>
    <row r="96" s="2" customFormat="1">
      <c r="A96" s="38"/>
      <c r="B96" s="39"/>
      <c r="C96" s="40"/>
      <c r="D96" s="224" t="s">
        <v>117</v>
      </c>
      <c r="E96" s="40"/>
      <c r="F96" s="225" t="s">
        <v>138</v>
      </c>
      <c r="G96" s="40"/>
      <c r="H96" s="40"/>
      <c r="I96" s="130"/>
      <c r="J96" s="40"/>
      <c r="K96" s="40"/>
      <c r="L96" s="44"/>
      <c r="M96" s="226"/>
      <c r="N96" s="227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117</v>
      </c>
      <c r="AU96" s="17" t="s">
        <v>77</v>
      </c>
    </row>
    <row r="97" s="2" customFormat="1" ht="24" customHeight="1">
      <c r="A97" s="38"/>
      <c r="B97" s="39"/>
      <c r="C97" s="211" t="s">
        <v>139</v>
      </c>
      <c r="D97" s="211" t="s">
        <v>110</v>
      </c>
      <c r="E97" s="212" t="s">
        <v>140</v>
      </c>
      <c r="F97" s="213" t="s">
        <v>141</v>
      </c>
      <c r="G97" s="214" t="s">
        <v>128</v>
      </c>
      <c r="H97" s="215">
        <v>211</v>
      </c>
      <c r="I97" s="216"/>
      <c r="J97" s="217">
        <f>ROUND(I97*H97,2)</f>
        <v>0</v>
      </c>
      <c r="K97" s="213" t="s">
        <v>114</v>
      </c>
      <c r="L97" s="44"/>
      <c r="M97" s="218" t="s">
        <v>19</v>
      </c>
      <c r="N97" s="219" t="s">
        <v>41</v>
      </c>
      <c r="O97" s="84"/>
      <c r="P97" s="220">
        <f>O97*H97</f>
        <v>0</v>
      </c>
      <c r="Q97" s="220">
        <v>0</v>
      </c>
      <c r="R97" s="220">
        <f>Q97*H97</f>
        <v>0</v>
      </c>
      <c r="S97" s="220">
        <v>0</v>
      </c>
      <c r="T97" s="221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2" t="s">
        <v>115</v>
      </c>
      <c r="AT97" s="222" t="s">
        <v>110</v>
      </c>
      <c r="AU97" s="222" t="s">
        <v>77</v>
      </c>
      <c r="AY97" s="17" t="s">
        <v>108</v>
      </c>
      <c r="BE97" s="223">
        <f>IF(N97="základní",J97,0)</f>
        <v>0</v>
      </c>
      <c r="BF97" s="223">
        <f>IF(N97="snížená",J97,0)</f>
        <v>0</v>
      </c>
      <c r="BG97" s="223">
        <f>IF(N97="zákl. přenesená",J97,0)</f>
        <v>0</v>
      </c>
      <c r="BH97" s="223">
        <f>IF(N97="sníž. přenesená",J97,0)</f>
        <v>0</v>
      </c>
      <c r="BI97" s="223">
        <f>IF(N97="nulová",J97,0)</f>
        <v>0</v>
      </c>
      <c r="BJ97" s="17" t="s">
        <v>75</v>
      </c>
      <c r="BK97" s="223">
        <f>ROUND(I97*H97,2)</f>
        <v>0</v>
      </c>
      <c r="BL97" s="17" t="s">
        <v>115</v>
      </c>
      <c r="BM97" s="222" t="s">
        <v>142</v>
      </c>
    </row>
    <row r="98" s="2" customFormat="1">
      <c r="A98" s="38"/>
      <c r="B98" s="39"/>
      <c r="C98" s="40"/>
      <c r="D98" s="224" t="s">
        <v>117</v>
      </c>
      <c r="E98" s="40"/>
      <c r="F98" s="225" t="s">
        <v>143</v>
      </c>
      <c r="G98" s="40"/>
      <c r="H98" s="40"/>
      <c r="I98" s="130"/>
      <c r="J98" s="40"/>
      <c r="K98" s="40"/>
      <c r="L98" s="44"/>
      <c r="M98" s="226"/>
      <c r="N98" s="227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117</v>
      </c>
      <c r="AU98" s="17" t="s">
        <v>77</v>
      </c>
    </row>
    <row r="99" s="14" customFormat="1">
      <c r="A99" s="14"/>
      <c r="B99" s="239"/>
      <c r="C99" s="240"/>
      <c r="D99" s="224" t="s">
        <v>119</v>
      </c>
      <c r="E99" s="241" t="s">
        <v>19</v>
      </c>
      <c r="F99" s="242" t="s">
        <v>144</v>
      </c>
      <c r="G99" s="240"/>
      <c r="H99" s="241" t="s">
        <v>19</v>
      </c>
      <c r="I99" s="243"/>
      <c r="J99" s="240"/>
      <c r="K99" s="240"/>
      <c r="L99" s="244"/>
      <c r="M99" s="245"/>
      <c r="N99" s="246"/>
      <c r="O99" s="246"/>
      <c r="P99" s="246"/>
      <c r="Q99" s="246"/>
      <c r="R99" s="246"/>
      <c r="S99" s="246"/>
      <c r="T99" s="247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8" t="s">
        <v>119</v>
      </c>
      <c r="AU99" s="248" t="s">
        <v>77</v>
      </c>
      <c r="AV99" s="14" t="s">
        <v>75</v>
      </c>
      <c r="AW99" s="14" t="s">
        <v>32</v>
      </c>
      <c r="AX99" s="14" t="s">
        <v>70</v>
      </c>
      <c r="AY99" s="248" t="s">
        <v>108</v>
      </c>
    </row>
    <row r="100" s="14" customFormat="1">
      <c r="A100" s="14"/>
      <c r="B100" s="239"/>
      <c r="C100" s="240"/>
      <c r="D100" s="224" t="s">
        <v>119</v>
      </c>
      <c r="E100" s="241" t="s">
        <v>19</v>
      </c>
      <c r="F100" s="242" t="s">
        <v>145</v>
      </c>
      <c r="G100" s="240"/>
      <c r="H100" s="241" t="s">
        <v>19</v>
      </c>
      <c r="I100" s="243"/>
      <c r="J100" s="240"/>
      <c r="K100" s="240"/>
      <c r="L100" s="244"/>
      <c r="M100" s="245"/>
      <c r="N100" s="246"/>
      <c r="O100" s="246"/>
      <c r="P100" s="246"/>
      <c r="Q100" s="246"/>
      <c r="R100" s="246"/>
      <c r="S100" s="246"/>
      <c r="T100" s="247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8" t="s">
        <v>119</v>
      </c>
      <c r="AU100" s="248" t="s">
        <v>77</v>
      </c>
      <c r="AV100" s="14" t="s">
        <v>75</v>
      </c>
      <c r="AW100" s="14" t="s">
        <v>32</v>
      </c>
      <c r="AX100" s="14" t="s">
        <v>70</v>
      </c>
      <c r="AY100" s="248" t="s">
        <v>108</v>
      </c>
    </row>
    <row r="101" s="13" customFormat="1">
      <c r="A101" s="13"/>
      <c r="B101" s="228"/>
      <c r="C101" s="229"/>
      <c r="D101" s="224" t="s">
        <v>119</v>
      </c>
      <c r="E101" s="230" t="s">
        <v>19</v>
      </c>
      <c r="F101" s="231" t="s">
        <v>146</v>
      </c>
      <c r="G101" s="229"/>
      <c r="H101" s="232">
        <v>50</v>
      </c>
      <c r="I101" s="233"/>
      <c r="J101" s="229"/>
      <c r="K101" s="229"/>
      <c r="L101" s="234"/>
      <c r="M101" s="235"/>
      <c r="N101" s="236"/>
      <c r="O101" s="236"/>
      <c r="P101" s="236"/>
      <c r="Q101" s="236"/>
      <c r="R101" s="236"/>
      <c r="S101" s="236"/>
      <c r="T101" s="237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8" t="s">
        <v>119</v>
      </c>
      <c r="AU101" s="238" t="s">
        <v>77</v>
      </c>
      <c r="AV101" s="13" t="s">
        <v>77</v>
      </c>
      <c r="AW101" s="13" t="s">
        <v>32</v>
      </c>
      <c r="AX101" s="13" t="s">
        <v>70</v>
      </c>
      <c r="AY101" s="238" t="s">
        <v>108</v>
      </c>
    </row>
    <row r="102" s="14" customFormat="1">
      <c r="A102" s="14"/>
      <c r="B102" s="239"/>
      <c r="C102" s="240"/>
      <c r="D102" s="224" t="s">
        <v>119</v>
      </c>
      <c r="E102" s="241" t="s">
        <v>19</v>
      </c>
      <c r="F102" s="242" t="s">
        <v>147</v>
      </c>
      <c r="G102" s="240"/>
      <c r="H102" s="241" t="s">
        <v>19</v>
      </c>
      <c r="I102" s="243"/>
      <c r="J102" s="240"/>
      <c r="K102" s="240"/>
      <c r="L102" s="244"/>
      <c r="M102" s="245"/>
      <c r="N102" s="246"/>
      <c r="O102" s="246"/>
      <c r="P102" s="246"/>
      <c r="Q102" s="246"/>
      <c r="R102" s="246"/>
      <c r="S102" s="246"/>
      <c r="T102" s="247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8" t="s">
        <v>119</v>
      </c>
      <c r="AU102" s="248" t="s">
        <v>77</v>
      </c>
      <c r="AV102" s="14" t="s">
        <v>75</v>
      </c>
      <c r="AW102" s="14" t="s">
        <v>32</v>
      </c>
      <c r="AX102" s="14" t="s">
        <v>70</v>
      </c>
      <c r="AY102" s="248" t="s">
        <v>108</v>
      </c>
    </row>
    <row r="103" s="13" customFormat="1">
      <c r="A103" s="13"/>
      <c r="B103" s="228"/>
      <c r="C103" s="229"/>
      <c r="D103" s="224" t="s">
        <v>119</v>
      </c>
      <c r="E103" s="230" t="s">
        <v>19</v>
      </c>
      <c r="F103" s="231" t="s">
        <v>148</v>
      </c>
      <c r="G103" s="229"/>
      <c r="H103" s="232">
        <v>63</v>
      </c>
      <c r="I103" s="233"/>
      <c r="J103" s="229"/>
      <c r="K103" s="229"/>
      <c r="L103" s="234"/>
      <c r="M103" s="235"/>
      <c r="N103" s="236"/>
      <c r="O103" s="236"/>
      <c r="P103" s="236"/>
      <c r="Q103" s="236"/>
      <c r="R103" s="236"/>
      <c r="S103" s="236"/>
      <c r="T103" s="23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8" t="s">
        <v>119</v>
      </c>
      <c r="AU103" s="238" t="s">
        <v>77</v>
      </c>
      <c r="AV103" s="13" t="s">
        <v>77</v>
      </c>
      <c r="AW103" s="13" t="s">
        <v>32</v>
      </c>
      <c r="AX103" s="13" t="s">
        <v>70</v>
      </c>
      <c r="AY103" s="238" t="s">
        <v>108</v>
      </c>
    </row>
    <row r="104" s="14" customFormat="1">
      <c r="A104" s="14"/>
      <c r="B104" s="239"/>
      <c r="C104" s="240"/>
      <c r="D104" s="224" t="s">
        <v>119</v>
      </c>
      <c r="E104" s="241" t="s">
        <v>19</v>
      </c>
      <c r="F104" s="242" t="s">
        <v>149</v>
      </c>
      <c r="G104" s="240"/>
      <c r="H104" s="241" t="s">
        <v>19</v>
      </c>
      <c r="I104" s="243"/>
      <c r="J104" s="240"/>
      <c r="K104" s="240"/>
      <c r="L104" s="244"/>
      <c r="M104" s="245"/>
      <c r="N104" s="246"/>
      <c r="O104" s="246"/>
      <c r="P104" s="246"/>
      <c r="Q104" s="246"/>
      <c r="R104" s="246"/>
      <c r="S104" s="246"/>
      <c r="T104" s="247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8" t="s">
        <v>119</v>
      </c>
      <c r="AU104" s="248" t="s">
        <v>77</v>
      </c>
      <c r="AV104" s="14" t="s">
        <v>75</v>
      </c>
      <c r="AW104" s="14" t="s">
        <v>32</v>
      </c>
      <c r="AX104" s="14" t="s">
        <v>70</v>
      </c>
      <c r="AY104" s="248" t="s">
        <v>108</v>
      </c>
    </row>
    <row r="105" s="13" customFormat="1">
      <c r="A105" s="13"/>
      <c r="B105" s="228"/>
      <c r="C105" s="229"/>
      <c r="D105" s="224" t="s">
        <v>119</v>
      </c>
      <c r="E105" s="230" t="s">
        <v>19</v>
      </c>
      <c r="F105" s="231" t="s">
        <v>150</v>
      </c>
      <c r="G105" s="229"/>
      <c r="H105" s="232">
        <v>98</v>
      </c>
      <c r="I105" s="233"/>
      <c r="J105" s="229"/>
      <c r="K105" s="229"/>
      <c r="L105" s="234"/>
      <c r="M105" s="235"/>
      <c r="N105" s="236"/>
      <c r="O105" s="236"/>
      <c r="P105" s="236"/>
      <c r="Q105" s="236"/>
      <c r="R105" s="236"/>
      <c r="S105" s="236"/>
      <c r="T105" s="23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8" t="s">
        <v>119</v>
      </c>
      <c r="AU105" s="238" t="s">
        <v>77</v>
      </c>
      <c r="AV105" s="13" t="s">
        <v>77</v>
      </c>
      <c r="AW105" s="13" t="s">
        <v>32</v>
      </c>
      <c r="AX105" s="13" t="s">
        <v>70</v>
      </c>
      <c r="AY105" s="238" t="s">
        <v>108</v>
      </c>
    </row>
    <row r="106" s="2" customFormat="1" ht="24" customHeight="1">
      <c r="A106" s="38"/>
      <c r="B106" s="39"/>
      <c r="C106" s="211" t="s">
        <v>151</v>
      </c>
      <c r="D106" s="211" t="s">
        <v>110</v>
      </c>
      <c r="E106" s="212" t="s">
        <v>152</v>
      </c>
      <c r="F106" s="213" t="s">
        <v>153</v>
      </c>
      <c r="G106" s="214" t="s">
        <v>113</v>
      </c>
      <c r="H106" s="215">
        <v>560</v>
      </c>
      <c r="I106" s="216"/>
      <c r="J106" s="217">
        <f>ROUND(I106*H106,2)</f>
        <v>0</v>
      </c>
      <c r="K106" s="213" t="s">
        <v>114</v>
      </c>
      <c r="L106" s="44"/>
      <c r="M106" s="218" t="s">
        <v>19</v>
      </c>
      <c r="N106" s="219" t="s">
        <v>41</v>
      </c>
      <c r="O106" s="84"/>
      <c r="P106" s="220">
        <f>O106*H106</f>
        <v>0</v>
      </c>
      <c r="Q106" s="220">
        <v>0</v>
      </c>
      <c r="R106" s="220">
        <f>Q106*H106</f>
        <v>0</v>
      </c>
      <c r="S106" s="220">
        <v>0</v>
      </c>
      <c r="T106" s="221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2" t="s">
        <v>115</v>
      </c>
      <c r="AT106" s="222" t="s">
        <v>110</v>
      </c>
      <c r="AU106" s="222" t="s">
        <v>77</v>
      </c>
      <c r="AY106" s="17" t="s">
        <v>108</v>
      </c>
      <c r="BE106" s="223">
        <f>IF(N106="základní",J106,0)</f>
        <v>0</v>
      </c>
      <c r="BF106" s="223">
        <f>IF(N106="snížená",J106,0)</f>
        <v>0</v>
      </c>
      <c r="BG106" s="223">
        <f>IF(N106="zákl. přenesená",J106,0)</f>
        <v>0</v>
      </c>
      <c r="BH106" s="223">
        <f>IF(N106="sníž. přenesená",J106,0)</f>
        <v>0</v>
      </c>
      <c r="BI106" s="223">
        <f>IF(N106="nulová",J106,0)</f>
        <v>0</v>
      </c>
      <c r="BJ106" s="17" t="s">
        <v>75</v>
      </c>
      <c r="BK106" s="223">
        <f>ROUND(I106*H106,2)</f>
        <v>0</v>
      </c>
      <c r="BL106" s="17" t="s">
        <v>115</v>
      </c>
      <c r="BM106" s="222" t="s">
        <v>154</v>
      </c>
    </row>
    <row r="107" s="2" customFormat="1">
      <c r="A107" s="38"/>
      <c r="B107" s="39"/>
      <c r="C107" s="40"/>
      <c r="D107" s="224" t="s">
        <v>117</v>
      </c>
      <c r="E107" s="40"/>
      <c r="F107" s="225" t="s">
        <v>155</v>
      </c>
      <c r="G107" s="40"/>
      <c r="H107" s="40"/>
      <c r="I107" s="130"/>
      <c r="J107" s="40"/>
      <c r="K107" s="40"/>
      <c r="L107" s="44"/>
      <c r="M107" s="226"/>
      <c r="N107" s="227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117</v>
      </c>
      <c r="AU107" s="17" t="s">
        <v>77</v>
      </c>
    </row>
    <row r="108" s="2" customFormat="1" ht="16.5" customHeight="1">
      <c r="A108" s="38"/>
      <c r="B108" s="39"/>
      <c r="C108" s="249" t="s">
        <v>156</v>
      </c>
      <c r="D108" s="249" t="s">
        <v>157</v>
      </c>
      <c r="E108" s="250" t="s">
        <v>158</v>
      </c>
      <c r="F108" s="251" t="s">
        <v>159</v>
      </c>
      <c r="G108" s="252" t="s">
        <v>160</v>
      </c>
      <c r="H108" s="253">
        <v>209.44</v>
      </c>
      <c r="I108" s="254"/>
      <c r="J108" s="255">
        <f>ROUND(I108*H108,2)</f>
        <v>0</v>
      </c>
      <c r="K108" s="251" t="s">
        <v>114</v>
      </c>
      <c r="L108" s="256"/>
      <c r="M108" s="257" t="s">
        <v>19</v>
      </c>
      <c r="N108" s="258" t="s">
        <v>41</v>
      </c>
      <c r="O108" s="84"/>
      <c r="P108" s="220">
        <f>O108*H108</f>
        <v>0</v>
      </c>
      <c r="Q108" s="220">
        <v>1</v>
      </c>
      <c r="R108" s="220">
        <f>Q108*H108</f>
        <v>209.44</v>
      </c>
      <c r="S108" s="220">
        <v>0</v>
      </c>
      <c r="T108" s="221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2" t="s">
        <v>156</v>
      </c>
      <c r="AT108" s="222" t="s">
        <v>157</v>
      </c>
      <c r="AU108" s="222" t="s">
        <v>77</v>
      </c>
      <c r="AY108" s="17" t="s">
        <v>108</v>
      </c>
      <c r="BE108" s="223">
        <f>IF(N108="základní",J108,0)</f>
        <v>0</v>
      </c>
      <c r="BF108" s="223">
        <f>IF(N108="snížená",J108,0)</f>
        <v>0</v>
      </c>
      <c r="BG108" s="223">
        <f>IF(N108="zákl. přenesená",J108,0)</f>
        <v>0</v>
      </c>
      <c r="BH108" s="223">
        <f>IF(N108="sníž. přenesená",J108,0)</f>
        <v>0</v>
      </c>
      <c r="BI108" s="223">
        <f>IF(N108="nulová",J108,0)</f>
        <v>0</v>
      </c>
      <c r="BJ108" s="17" t="s">
        <v>75</v>
      </c>
      <c r="BK108" s="223">
        <f>ROUND(I108*H108,2)</f>
        <v>0</v>
      </c>
      <c r="BL108" s="17" t="s">
        <v>115</v>
      </c>
      <c r="BM108" s="222" t="s">
        <v>161</v>
      </c>
    </row>
    <row r="109" s="13" customFormat="1">
      <c r="A109" s="13"/>
      <c r="B109" s="228"/>
      <c r="C109" s="229"/>
      <c r="D109" s="224" t="s">
        <v>119</v>
      </c>
      <c r="E109" s="230" t="s">
        <v>19</v>
      </c>
      <c r="F109" s="231" t="s">
        <v>162</v>
      </c>
      <c r="G109" s="229"/>
      <c r="H109" s="232">
        <v>209.44</v>
      </c>
      <c r="I109" s="233"/>
      <c r="J109" s="229"/>
      <c r="K109" s="229"/>
      <c r="L109" s="234"/>
      <c r="M109" s="235"/>
      <c r="N109" s="236"/>
      <c r="O109" s="236"/>
      <c r="P109" s="236"/>
      <c r="Q109" s="236"/>
      <c r="R109" s="236"/>
      <c r="S109" s="236"/>
      <c r="T109" s="23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8" t="s">
        <v>119</v>
      </c>
      <c r="AU109" s="238" t="s">
        <v>77</v>
      </c>
      <c r="AV109" s="13" t="s">
        <v>77</v>
      </c>
      <c r="AW109" s="13" t="s">
        <v>32</v>
      </c>
      <c r="AX109" s="13" t="s">
        <v>70</v>
      </c>
      <c r="AY109" s="238" t="s">
        <v>108</v>
      </c>
    </row>
    <row r="110" s="2" customFormat="1" ht="16.5" customHeight="1">
      <c r="A110" s="38"/>
      <c r="B110" s="39"/>
      <c r="C110" s="211" t="s">
        <v>163</v>
      </c>
      <c r="D110" s="211" t="s">
        <v>110</v>
      </c>
      <c r="E110" s="212" t="s">
        <v>164</v>
      </c>
      <c r="F110" s="213" t="s">
        <v>165</v>
      </c>
      <c r="G110" s="214" t="s">
        <v>113</v>
      </c>
      <c r="H110" s="215">
        <v>560</v>
      </c>
      <c r="I110" s="216"/>
      <c r="J110" s="217">
        <f>ROUND(I110*H110,2)</f>
        <v>0</v>
      </c>
      <c r="K110" s="213" t="s">
        <v>114</v>
      </c>
      <c r="L110" s="44"/>
      <c r="M110" s="218" t="s">
        <v>19</v>
      </c>
      <c r="N110" s="219" t="s">
        <v>41</v>
      </c>
      <c r="O110" s="84"/>
      <c r="P110" s="220">
        <f>O110*H110</f>
        <v>0</v>
      </c>
      <c r="Q110" s="220">
        <v>0</v>
      </c>
      <c r="R110" s="220">
        <f>Q110*H110</f>
        <v>0</v>
      </c>
      <c r="S110" s="220">
        <v>0</v>
      </c>
      <c r="T110" s="221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2" t="s">
        <v>115</v>
      </c>
      <c r="AT110" s="222" t="s">
        <v>110</v>
      </c>
      <c r="AU110" s="222" t="s">
        <v>77</v>
      </c>
      <c r="AY110" s="17" t="s">
        <v>108</v>
      </c>
      <c r="BE110" s="223">
        <f>IF(N110="základní",J110,0)</f>
        <v>0</v>
      </c>
      <c r="BF110" s="223">
        <f>IF(N110="snížená",J110,0)</f>
        <v>0</v>
      </c>
      <c r="BG110" s="223">
        <f>IF(N110="zákl. přenesená",J110,0)</f>
        <v>0</v>
      </c>
      <c r="BH110" s="223">
        <f>IF(N110="sníž. přenesená",J110,0)</f>
        <v>0</v>
      </c>
      <c r="BI110" s="223">
        <f>IF(N110="nulová",J110,0)</f>
        <v>0</v>
      </c>
      <c r="BJ110" s="17" t="s">
        <v>75</v>
      </c>
      <c r="BK110" s="223">
        <f>ROUND(I110*H110,2)</f>
        <v>0</v>
      </c>
      <c r="BL110" s="17" t="s">
        <v>115</v>
      </c>
      <c r="BM110" s="222" t="s">
        <v>166</v>
      </c>
    </row>
    <row r="111" s="2" customFormat="1">
      <c r="A111" s="38"/>
      <c r="B111" s="39"/>
      <c r="C111" s="40"/>
      <c r="D111" s="224" t="s">
        <v>117</v>
      </c>
      <c r="E111" s="40"/>
      <c r="F111" s="225" t="s">
        <v>167</v>
      </c>
      <c r="G111" s="40"/>
      <c r="H111" s="40"/>
      <c r="I111" s="130"/>
      <c r="J111" s="40"/>
      <c r="K111" s="40"/>
      <c r="L111" s="44"/>
      <c r="M111" s="226"/>
      <c r="N111" s="227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117</v>
      </c>
      <c r="AU111" s="17" t="s">
        <v>77</v>
      </c>
    </row>
    <row r="112" s="2" customFormat="1" ht="24" customHeight="1">
      <c r="A112" s="38"/>
      <c r="B112" s="39"/>
      <c r="C112" s="211" t="s">
        <v>168</v>
      </c>
      <c r="D112" s="211" t="s">
        <v>110</v>
      </c>
      <c r="E112" s="212" t="s">
        <v>169</v>
      </c>
      <c r="F112" s="213" t="s">
        <v>170</v>
      </c>
      <c r="G112" s="214" t="s">
        <v>113</v>
      </c>
      <c r="H112" s="215">
        <v>560</v>
      </c>
      <c r="I112" s="216"/>
      <c r="J112" s="217">
        <f>ROUND(I112*H112,2)</f>
        <v>0</v>
      </c>
      <c r="K112" s="213" t="s">
        <v>114</v>
      </c>
      <c r="L112" s="44"/>
      <c r="M112" s="218" t="s">
        <v>19</v>
      </c>
      <c r="N112" s="219" t="s">
        <v>41</v>
      </c>
      <c r="O112" s="84"/>
      <c r="P112" s="220">
        <f>O112*H112</f>
        <v>0</v>
      </c>
      <c r="Q112" s="220">
        <v>0</v>
      </c>
      <c r="R112" s="220">
        <f>Q112*H112</f>
        <v>0</v>
      </c>
      <c r="S112" s="220">
        <v>0</v>
      </c>
      <c r="T112" s="221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2" t="s">
        <v>115</v>
      </c>
      <c r="AT112" s="222" t="s">
        <v>110</v>
      </c>
      <c r="AU112" s="222" t="s">
        <v>77</v>
      </c>
      <c r="AY112" s="17" t="s">
        <v>108</v>
      </c>
      <c r="BE112" s="223">
        <f>IF(N112="základní",J112,0)</f>
        <v>0</v>
      </c>
      <c r="BF112" s="223">
        <f>IF(N112="snížená",J112,0)</f>
        <v>0</v>
      </c>
      <c r="BG112" s="223">
        <f>IF(N112="zákl. přenesená",J112,0)</f>
        <v>0</v>
      </c>
      <c r="BH112" s="223">
        <f>IF(N112="sníž. přenesená",J112,0)</f>
        <v>0</v>
      </c>
      <c r="BI112" s="223">
        <f>IF(N112="nulová",J112,0)</f>
        <v>0</v>
      </c>
      <c r="BJ112" s="17" t="s">
        <v>75</v>
      </c>
      <c r="BK112" s="223">
        <f>ROUND(I112*H112,2)</f>
        <v>0</v>
      </c>
      <c r="BL112" s="17" t="s">
        <v>115</v>
      </c>
      <c r="BM112" s="222" t="s">
        <v>171</v>
      </c>
    </row>
    <row r="113" s="2" customFormat="1">
      <c r="A113" s="38"/>
      <c r="B113" s="39"/>
      <c r="C113" s="40"/>
      <c r="D113" s="224" t="s">
        <v>117</v>
      </c>
      <c r="E113" s="40"/>
      <c r="F113" s="225" t="s">
        <v>172</v>
      </c>
      <c r="G113" s="40"/>
      <c r="H113" s="40"/>
      <c r="I113" s="130"/>
      <c r="J113" s="40"/>
      <c r="K113" s="40"/>
      <c r="L113" s="44"/>
      <c r="M113" s="226"/>
      <c r="N113" s="227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117</v>
      </c>
      <c r="AU113" s="17" t="s">
        <v>77</v>
      </c>
    </row>
    <row r="114" s="12" customFormat="1" ht="22.8" customHeight="1">
      <c r="A114" s="12"/>
      <c r="B114" s="195"/>
      <c r="C114" s="196"/>
      <c r="D114" s="197" t="s">
        <v>69</v>
      </c>
      <c r="E114" s="209" t="s">
        <v>125</v>
      </c>
      <c r="F114" s="209" t="s">
        <v>173</v>
      </c>
      <c r="G114" s="196"/>
      <c r="H114" s="196"/>
      <c r="I114" s="199"/>
      <c r="J114" s="210">
        <f>BK114</f>
        <v>0</v>
      </c>
      <c r="K114" s="196"/>
      <c r="L114" s="201"/>
      <c r="M114" s="202"/>
      <c r="N114" s="203"/>
      <c r="O114" s="203"/>
      <c r="P114" s="204">
        <f>SUM(P115:P125)</f>
        <v>0</v>
      </c>
      <c r="Q114" s="203"/>
      <c r="R114" s="204">
        <f>SUM(R115:R125)</f>
        <v>5.8408999999999995</v>
      </c>
      <c r="S114" s="203"/>
      <c r="T114" s="205">
        <f>SUM(T115:T125)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6" t="s">
        <v>75</v>
      </c>
      <c r="AT114" s="207" t="s">
        <v>69</v>
      </c>
      <c r="AU114" s="207" t="s">
        <v>75</v>
      </c>
      <c r="AY114" s="206" t="s">
        <v>108</v>
      </c>
      <c r="BK114" s="208">
        <f>SUM(BK115:BK125)</f>
        <v>0</v>
      </c>
    </row>
    <row r="115" s="2" customFormat="1" ht="24" customHeight="1">
      <c r="A115" s="38"/>
      <c r="B115" s="39"/>
      <c r="C115" s="211" t="s">
        <v>174</v>
      </c>
      <c r="D115" s="211" t="s">
        <v>110</v>
      </c>
      <c r="E115" s="212" t="s">
        <v>175</v>
      </c>
      <c r="F115" s="213" t="s">
        <v>176</v>
      </c>
      <c r="G115" s="214" t="s">
        <v>177</v>
      </c>
      <c r="H115" s="215">
        <v>26</v>
      </c>
      <c r="I115" s="216"/>
      <c r="J115" s="217">
        <f>ROUND(I115*H115,2)</f>
        <v>0</v>
      </c>
      <c r="K115" s="213" t="s">
        <v>114</v>
      </c>
      <c r="L115" s="44"/>
      <c r="M115" s="218" t="s">
        <v>19</v>
      </c>
      <c r="N115" s="219" t="s">
        <v>41</v>
      </c>
      <c r="O115" s="84"/>
      <c r="P115" s="220">
        <f>O115*H115</f>
        <v>0</v>
      </c>
      <c r="Q115" s="220">
        <v>0.17488999999999999</v>
      </c>
      <c r="R115" s="220">
        <f>Q115*H115</f>
        <v>4.5471399999999997</v>
      </c>
      <c r="S115" s="220">
        <v>0</v>
      </c>
      <c r="T115" s="221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2" t="s">
        <v>115</v>
      </c>
      <c r="AT115" s="222" t="s">
        <v>110</v>
      </c>
      <c r="AU115" s="222" t="s">
        <v>77</v>
      </c>
      <c r="AY115" s="17" t="s">
        <v>108</v>
      </c>
      <c r="BE115" s="223">
        <f>IF(N115="základní",J115,0)</f>
        <v>0</v>
      </c>
      <c r="BF115" s="223">
        <f>IF(N115="snížená",J115,0)</f>
        <v>0</v>
      </c>
      <c r="BG115" s="223">
        <f>IF(N115="zákl. přenesená",J115,0)</f>
        <v>0</v>
      </c>
      <c r="BH115" s="223">
        <f>IF(N115="sníž. přenesená",J115,0)</f>
        <v>0</v>
      </c>
      <c r="BI115" s="223">
        <f>IF(N115="nulová",J115,0)</f>
        <v>0</v>
      </c>
      <c r="BJ115" s="17" t="s">
        <v>75</v>
      </c>
      <c r="BK115" s="223">
        <f>ROUND(I115*H115,2)</f>
        <v>0</v>
      </c>
      <c r="BL115" s="17" t="s">
        <v>115</v>
      </c>
      <c r="BM115" s="222" t="s">
        <v>178</v>
      </c>
    </row>
    <row r="116" s="2" customFormat="1">
      <c r="A116" s="38"/>
      <c r="B116" s="39"/>
      <c r="C116" s="40"/>
      <c r="D116" s="224" t="s">
        <v>117</v>
      </c>
      <c r="E116" s="40"/>
      <c r="F116" s="225" t="s">
        <v>179</v>
      </c>
      <c r="G116" s="40"/>
      <c r="H116" s="40"/>
      <c r="I116" s="130"/>
      <c r="J116" s="40"/>
      <c r="K116" s="40"/>
      <c r="L116" s="44"/>
      <c r="M116" s="226"/>
      <c r="N116" s="227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117</v>
      </c>
      <c r="AU116" s="17" t="s">
        <v>77</v>
      </c>
    </row>
    <row r="117" s="2" customFormat="1" ht="16.5" customHeight="1">
      <c r="A117" s="38"/>
      <c r="B117" s="39"/>
      <c r="C117" s="249" t="s">
        <v>180</v>
      </c>
      <c r="D117" s="249" t="s">
        <v>157</v>
      </c>
      <c r="E117" s="250" t="s">
        <v>181</v>
      </c>
      <c r="F117" s="251" t="s">
        <v>182</v>
      </c>
      <c r="G117" s="252" t="s">
        <v>177</v>
      </c>
      <c r="H117" s="253">
        <v>20</v>
      </c>
      <c r="I117" s="254"/>
      <c r="J117" s="255">
        <f>ROUND(I117*H117,2)</f>
        <v>0</v>
      </c>
      <c r="K117" s="251" t="s">
        <v>114</v>
      </c>
      <c r="L117" s="256"/>
      <c r="M117" s="257" t="s">
        <v>19</v>
      </c>
      <c r="N117" s="258" t="s">
        <v>41</v>
      </c>
      <c r="O117" s="84"/>
      <c r="P117" s="220">
        <f>O117*H117</f>
        <v>0</v>
      </c>
      <c r="Q117" s="220">
        <v>0.0053</v>
      </c>
      <c r="R117" s="220">
        <f>Q117*H117</f>
        <v>0.106</v>
      </c>
      <c r="S117" s="220">
        <v>0</v>
      </c>
      <c r="T117" s="221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2" t="s">
        <v>156</v>
      </c>
      <c r="AT117" s="222" t="s">
        <v>157</v>
      </c>
      <c r="AU117" s="222" t="s">
        <v>77</v>
      </c>
      <c r="AY117" s="17" t="s">
        <v>108</v>
      </c>
      <c r="BE117" s="223">
        <f>IF(N117="základní",J117,0)</f>
        <v>0</v>
      </c>
      <c r="BF117" s="223">
        <f>IF(N117="snížená",J117,0)</f>
        <v>0</v>
      </c>
      <c r="BG117" s="223">
        <f>IF(N117="zákl. přenesená",J117,0)</f>
        <v>0</v>
      </c>
      <c r="BH117" s="223">
        <f>IF(N117="sníž. přenesená",J117,0)</f>
        <v>0</v>
      </c>
      <c r="BI117" s="223">
        <f>IF(N117="nulová",J117,0)</f>
        <v>0</v>
      </c>
      <c r="BJ117" s="17" t="s">
        <v>75</v>
      </c>
      <c r="BK117" s="223">
        <f>ROUND(I117*H117,2)</f>
        <v>0</v>
      </c>
      <c r="BL117" s="17" t="s">
        <v>115</v>
      </c>
      <c r="BM117" s="222" t="s">
        <v>183</v>
      </c>
    </row>
    <row r="118" s="2" customFormat="1" ht="24" customHeight="1">
      <c r="A118" s="38"/>
      <c r="B118" s="39"/>
      <c r="C118" s="249" t="s">
        <v>184</v>
      </c>
      <c r="D118" s="249" t="s">
        <v>157</v>
      </c>
      <c r="E118" s="250" t="s">
        <v>185</v>
      </c>
      <c r="F118" s="251" t="s">
        <v>186</v>
      </c>
      <c r="G118" s="252" t="s">
        <v>177</v>
      </c>
      <c r="H118" s="253">
        <v>6</v>
      </c>
      <c r="I118" s="254"/>
      <c r="J118" s="255">
        <f>ROUND(I118*H118,2)</f>
        <v>0</v>
      </c>
      <c r="K118" s="251" t="s">
        <v>114</v>
      </c>
      <c r="L118" s="256"/>
      <c r="M118" s="257" t="s">
        <v>19</v>
      </c>
      <c r="N118" s="258" t="s">
        <v>41</v>
      </c>
      <c r="O118" s="84"/>
      <c r="P118" s="220">
        <f>O118*H118</f>
        <v>0</v>
      </c>
      <c r="Q118" s="220">
        <v>0.002</v>
      </c>
      <c r="R118" s="220">
        <f>Q118*H118</f>
        <v>0.012</v>
      </c>
      <c r="S118" s="220">
        <v>0</v>
      </c>
      <c r="T118" s="221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2" t="s">
        <v>156</v>
      </c>
      <c r="AT118" s="222" t="s">
        <v>157</v>
      </c>
      <c r="AU118" s="222" t="s">
        <v>77</v>
      </c>
      <c r="AY118" s="17" t="s">
        <v>108</v>
      </c>
      <c r="BE118" s="223">
        <f>IF(N118="základní",J118,0)</f>
        <v>0</v>
      </c>
      <c r="BF118" s="223">
        <f>IF(N118="snížená",J118,0)</f>
        <v>0</v>
      </c>
      <c r="BG118" s="223">
        <f>IF(N118="zákl. přenesená",J118,0)</f>
        <v>0</v>
      </c>
      <c r="BH118" s="223">
        <f>IF(N118="sníž. přenesená",J118,0)</f>
        <v>0</v>
      </c>
      <c r="BI118" s="223">
        <f>IF(N118="nulová",J118,0)</f>
        <v>0</v>
      </c>
      <c r="BJ118" s="17" t="s">
        <v>75</v>
      </c>
      <c r="BK118" s="223">
        <f>ROUND(I118*H118,2)</f>
        <v>0</v>
      </c>
      <c r="BL118" s="17" t="s">
        <v>115</v>
      </c>
      <c r="BM118" s="222" t="s">
        <v>187</v>
      </c>
    </row>
    <row r="119" s="2" customFormat="1" ht="24" customHeight="1">
      <c r="A119" s="38"/>
      <c r="B119" s="39"/>
      <c r="C119" s="211" t="s">
        <v>188</v>
      </c>
      <c r="D119" s="211" t="s">
        <v>110</v>
      </c>
      <c r="E119" s="212" t="s">
        <v>189</v>
      </c>
      <c r="F119" s="213" t="s">
        <v>190</v>
      </c>
      <c r="G119" s="214" t="s">
        <v>177</v>
      </c>
      <c r="H119" s="215">
        <v>18</v>
      </c>
      <c r="I119" s="216"/>
      <c r="J119" s="217">
        <f>ROUND(I119*H119,2)</f>
        <v>0</v>
      </c>
      <c r="K119" s="213" t="s">
        <v>114</v>
      </c>
      <c r="L119" s="44"/>
      <c r="M119" s="218" t="s">
        <v>19</v>
      </c>
      <c r="N119" s="219" t="s">
        <v>41</v>
      </c>
      <c r="O119" s="84"/>
      <c r="P119" s="220">
        <f>O119*H119</f>
        <v>0</v>
      </c>
      <c r="Q119" s="220">
        <v>0.0070200000000000002</v>
      </c>
      <c r="R119" s="220">
        <f>Q119*H119</f>
        <v>0.12636</v>
      </c>
      <c r="S119" s="220">
        <v>0</v>
      </c>
      <c r="T119" s="221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2" t="s">
        <v>115</v>
      </c>
      <c r="AT119" s="222" t="s">
        <v>110</v>
      </c>
      <c r="AU119" s="222" t="s">
        <v>77</v>
      </c>
      <c r="AY119" s="17" t="s">
        <v>108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7" t="s">
        <v>75</v>
      </c>
      <c r="BK119" s="223">
        <f>ROUND(I119*H119,2)</f>
        <v>0</v>
      </c>
      <c r="BL119" s="17" t="s">
        <v>115</v>
      </c>
      <c r="BM119" s="222" t="s">
        <v>191</v>
      </c>
    </row>
    <row r="120" s="2" customFormat="1">
      <c r="A120" s="38"/>
      <c r="B120" s="39"/>
      <c r="C120" s="40"/>
      <c r="D120" s="224" t="s">
        <v>117</v>
      </c>
      <c r="E120" s="40"/>
      <c r="F120" s="225" t="s">
        <v>192</v>
      </c>
      <c r="G120" s="40"/>
      <c r="H120" s="40"/>
      <c r="I120" s="130"/>
      <c r="J120" s="40"/>
      <c r="K120" s="40"/>
      <c r="L120" s="44"/>
      <c r="M120" s="226"/>
      <c r="N120" s="227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117</v>
      </c>
      <c r="AU120" s="17" t="s">
        <v>77</v>
      </c>
    </row>
    <row r="121" s="2" customFormat="1" ht="24" customHeight="1">
      <c r="A121" s="38"/>
      <c r="B121" s="39"/>
      <c r="C121" s="249" t="s">
        <v>8</v>
      </c>
      <c r="D121" s="249" t="s">
        <v>157</v>
      </c>
      <c r="E121" s="250" t="s">
        <v>193</v>
      </c>
      <c r="F121" s="251" t="s">
        <v>194</v>
      </c>
      <c r="G121" s="252" t="s">
        <v>177</v>
      </c>
      <c r="H121" s="253">
        <v>18</v>
      </c>
      <c r="I121" s="254"/>
      <c r="J121" s="255">
        <f>ROUND(I121*H121,2)</f>
        <v>0</v>
      </c>
      <c r="K121" s="251" t="s">
        <v>114</v>
      </c>
      <c r="L121" s="256"/>
      <c r="M121" s="257" t="s">
        <v>19</v>
      </c>
      <c r="N121" s="258" t="s">
        <v>41</v>
      </c>
      <c r="O121" s="84"/>
      <c r="P121" s="220">
        <f>O121*H121</f>
        <v>0</v>
      </c>
      <c r="Q121" s="220">
        <v>0.045999999999999999</v>
      </c>
      <c r="R121" s="220">
        <f>Q121*H121</f>
        <v>0.82799999999999996</v>
      </c>
      <c r="S121" s="220">
        <v>0</v>
      </c>
      <c r="T121" s="221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2" t="s">
        <v>156</v>
      </c>
      <c r="AT121" s="222" t="s">
        <v>157</v>
      </c>
      <c r="AU121" s="222" t="s">
        <v>77</v>
      </c>
      <c r="AY121" s="17" t="s">
        <v>108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7" t="s">
        <v>75</v>
      </c>
      <c r="BK121" s="223">
        <f>ROUND(I121*H121,2)</f>
        <v>0</v>
      </c>
      <c r="BL121" s="17" t="s">
        <v>115</v>
      </c>
      <c r="BM121" s="222" t="s">
        <v>195</v>
      </c>
    </row>
    <row r="122" s="2" customFormat="1">
      <c r="A122" s="38"/>
      <c r="B122" s="39"/>
      <c r="C122" s="40"/>
      <c r="D122" s="224" t="s">
        <v>196</v>
      </c>
      <c r="E122" s="40"/>
      <c r="F122" s="225" t="s">
        <v>197</v>
      </c>
      <c r="G122" s="40"/>
      <c r="H122" s="40"/>
      <c r="I122" s="130"/>
      <c r="J122" s="40"/>
      <c r="K122" s="40"/>
      <c r="L122" s="44"/>
      <c r="M122" s="226"/>
      <c r="N122" s="227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196</v>
      </c>
      <c r="AU122" s="17" t="s">
        <v>77</v>
      </c>
    </row>
    <row r="123" s="2" customFormat="1" ht="16.5" customHeight="1">
      <c r="A123" s="38"/>
      <c r="B123" s="39"/>
      <c r="C123" s="211" t="s">
        <v>198</v>
      </c>
      <c r="D123" s="211" t="s">
        <v>110</v>
      </c>
      <c r="E123" s="212" t="s">
        <v>199</v>
      </c>
      <c r="F123" s="213" t="s">
        <v>200</v>
      </c>
      <c r="G123" s="214" t="s">
        <v>201</v>
      </c>
      <c r="H123" s="215">
        <v>35</v>
      </c>
      <c r="I123" s="216"/>
      <c r="J123" s="217">
        <f>ROUND(I123*H123,2)</f>
        <v>0</v>
      </c>
      <c r="K123" s="213" t="s">
        <v>114</v>
      </c>
      <c r="L123" s="44"/>
      <c r="M123" s="218" t="s">
        <v>19</v>
      </c>
      <c r="N123" s="219" t="s">
        <v>41</v>
      </c>
      <c r="O123" s="84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2" t="s">
        <v>115</v>
      </c>
      <c r="AT123" s="222" t="s">
        <v>110</v>
      </c>
      <c r="AU123" s="222" t="s">
        <v>77</v>
      </c>
      <c r="AY123" s="17" t="s">
        <v>108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7" t="s">
        <v>75</v>
      </c>
      <c r="BK123" s="223">
        <f>ROUND(I123*H123,2)</f>
        <v>0</v>
      </c>
      <c r="BL123" s="17" t="s">
        <v>115</v>
      </c>
      <c r="BM123" s="222" t="s">
        <v>202</v>
      </c>
    </row>
    <row r="124" s="2" customFormat="1">
      <c r="A124" s="38"/>
      <c r="B124" s="39"/>
      <c r="C124" s="40"/>
      <c r="D124" s="224" t="s">
        <v>117</v>
      </c>
      <c r="E124" s="40"/>
      <c r="F124" s="225" t="s">
        <v>203</v>
      </c>
      <c r="G124" s="40"/>
      <c r="H124" s="40"/>
      <c r="I124" s="130"/>
      <c r="J124" s="40"/>
      <c r="K124" s="40"/>
      <c r="L124" s="44"/>
      <c r="M124" s="226"/>
      <c r="N124" s="227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117</v>
      </c>
      <c r="AU124" s="17" t="s">
        <v>77</v>
      </c>
    </row>
    <row r="125" s="2" customFormat="1" ht="24" customHeight="1">
      <c r="A125" s="38"/>
      <c r="B125" s="39"/>
      <c r="C125" s="249" t="s">
        <v>204</v>
      </c>
      <c r="D125" s="249" t="s">
        <v>157</v>
      </c>
      <c r="E125" s="250" t="s">
        <v>205</v>
      </c>
      <c r="F125" s="251" t="s">
        <v>206</v>
      </c>
      <c r="G125" s="252" t="s">
        <v>177</v>
      </c>
      <c r="H125" s="253">
        <v>18</v>
      </c>
      <c r="I125" s="254"/>
      <c r="J125" s="255">
        <f>ROUND(I125*H125,2)</f>
        <v>0</v>
      </c>
      <c r="K125" s="251" t="s">
        <v>114</v>
      </c>
      <c r="L125" s="256"/>
      <c r="M125" s="257" t="s">
        <v>19</v>
      </c>
      <c r="N125" s="258" t="s">
        <v>41</v>
      </c>
      <c r="O125" s="84"/>
      <c r="P125" s="220">
        <f>O125*H125</f>
        <v>0</v>
      </c>
      <c r="Q125" s="220">
        <v>0.0123</v>
      </c>
      <c r="R125" s="220">
        <f>Q125*H125</f>
        <v>0.22140000000000001</v>
      </c>
      <c r="S125" s="220">
        <v>0</v>
      </c>
      <c r="T125" s="221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2" t="s">
        <v>156</v>
      </c>
      <c r="AT125" s="222" t="s">
        <v>157</v>
      </c>
      <c r="AU125" s="222" t="s">
        <v>77</v>
      </c>
      <c r="AY125" s="17" t="s">
        <v>108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7" t="s">
        <v>75</v>
      </c>
      <c r="BK125" s="223">
        <f>ROUND(I125*H125,2)</f>
        <v>0</v>
      </c>
      <c r="BL125" s="17" t="s">
        <v>115</v>
      </c>
      <c r="BM125" s="222" t="s">
        <v>207</v>
      </c>
    </row>
    <row r="126" s="12" customFormat="1" ht="22.8" customHeight="1">
      <c r="A126" s="12"/>
      <c r="B126" s="195"/>
      <c r="C126" s="196"/>
      <c r="D126" s="197" t="s">
        <v>69</v>
      </c>
      <c r="E126" s="209" t="s">
        <v>163</v>
      </c>
      <c r="F126" s="209" t="s">
        <v>208</v>
      </c>
      <c r="G126" s="196"/>
      <c r="H126" s="196"/>
      <c r="I126" s="199"/>
      <c r="J126" s="210">
        <f>BK126</f>
        <v>0</v>
      </c>
      <c r="K126" s="196"/>
      <c r="L126" s="201"/>
      <c r="M126" s="202"/>
      <c r="N126" s="203"/>
      <c r="O126" s="203"/>
      <c r="P126" s="204">
        <f>SUM(P127:P130)</f>
        <v>0</v>
      </c>
      <c r="Q126" s="203"/>
      <c r="R126" s="204">
        <f>SUM(R127:R130)</f>
        <v>0</v>
      </c>
      <c r="S126" s="203"/>
      <c r="T126" s="205">
        <f>SUM(T127:T130)</f>
        <v>1801.8300000000002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6" t="s">
        <v>75</v>
      </c>
      <c r="AT126" s="207" t="s">
        <v>69</v>
      </c>
      <c r="AU126" s="207" t="s">
        <v>75</v>
      </c>
      <c r="AY126" s="206" t="s">
        <v>108</v>
      </c>
      <c r="BK126" s="208">
        <f>SUM(BK127:BK130)</f>
        <v>0</v>
      </c>
    </row>
    <row r="127" s="2" customFormat="1" ht="24" customHeight="1">
      <c r="A127" s="38"/>
      <c r="B127" s="39"/>
      <c r="C127" s="211" t="s">
        <v>209</v>
      </c>
      <c r="D127" s="211" t="s">
        <v>110</v>
      </c>
      <c r="E127" s="212" t="s">
        <v>210</v>
      </c>
      <c r="F127" s="213" t="s">
        <v>211</v>
      </c>
      <c r="G127" s="214" t="s">
        <v>128</v>
      </c>
      <c r="H127" s="215">
        <v>3000</v>
      </c>
      <c r="I127" s="216"/>
      <c r="J127" s="217">
        <f>ROUND(I127*H127,2)</f>
        <v>0</v>
      </c>
      <c r="K127" s="213" t="s">
        <v>114</v>
      </c>
      <c r="L127" s="44"/>
      <c r="M127" s="218" t="s">
        <v>19</v>
      </c>
      <c r="N127" s="219" t="s">
        <v>41</v>
      </c>
      <c r="O127" s="84"/>
      <c r="P127" s="220">
        <f>O127*H127</f>
        <v>0</v>
      </c>
      <c r="Q127" s="220">
        <v>0</v>
      </c>
      <c r="R127" s="220">
        <f>Q127*H127</f>
        <v>0</v>
      </c>
      <c r="S127" s="220">
        <v>0.55000000000000004</v>
      </c>
      <c r="T127" s="221">
        <f>S127*H127</f>
        <v>1650.0000000000002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2" t="s">
        <v>115</v>
      </c>
      <c r="AT127" s="222" t="s">
        <v>110</v>
      </c>
      <c r="AU127" s="222" t="s">
        <v>77</v>
      </c>
      <c r="AY127" s="17" t="s">
        <v>108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7" t="s">
        <v>75</v>
      </c>
      <c r="BK127" s="223">
        <f>ROUND(I127*H127,2)</f>
        <v>0</v>
      </c>
      <c r="BL127" s="17" t="s">
        <v>115</v>
      </c>
      <c r="BM127" s="222" t="s">
        <v>212</v>
      </c>
    </row>
    <row r="128" s="2" customFormat="1">
      <c r="A128" s="38"/>
      <c r="B128" s="39"/>
      <c r="C128" s="40"/>
      <c r="D128" s="224" t="s">
        <v>117</v>
      </c>
      <c r="E128" s="40"/>
      <c r="F128" s="225" t="s">
        <v>213</v>
      </c>
      <c r="G128" s="40"/>
      <c r="H128" s="40"/>
      <c r="I128" s="130"/>
      <c r="J128" s="40"/>
      <c r="K128" s="40"/>
      <c r="L128" s="44"/>
      <c r="M128" s="226"/>
      <c r="N128" s="227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117</v>
      </c>
      <c r="AU128" s="17" t="s">
        <v>77</v>
      </c>
    </row>
    <row r="129" s="2" customFormat="1" ht="16.5" customHeight="1">
      <c r="A129" s="38"/>
      <c r="B129" s="39"/>
      <c r="C129" s="211" t="s">
        <v>214</v>
      </c>
      <c r="D129" s="211" t="s">
        <v>110</v>
      </c>
      <c r="E129" s="212" t="s">
        <v>215</v>
      </c>
      <c r="F129" s="213" t="s">
        <v>216</v>
      </c>
      <c r="G129" s="214" t="s">
        <v>128</v>
      </c>
      <c r="H129" s="215">
        <v>63</v>
      </c>
      <c r="I129" s="216"/>
      <c r="J129" s="217">
        <f>ROUND(I129*H129,2)</f>
        <v>0</v>
      </c>
      <c r="K129" s="213" t="s">
        <v>114</v>
      </c>
      <c r="L129" s="44"/>
      <c r="M129" s="218" t="s">
        <v>19</v>
      </c>
      <c r="N129" s="219" t="s">
        <v>41</v>
      </c>
      <c r="O129" s="84"/>
      <c r="P129" s="220">
        <f>O129*H129</f>
        <v>0</v>
      </c>
      <c r="Q129" s="220">
        <v>0</v>
      </c>
      <c r="R129" s="220">
        <f>Q129*H129</f>
        <v>0</v>
      </c>
      <c r="S129" s="220">
        <v>2.4100000000000001</v>
      </c>
      <c r="T129" s="221">
        <f>S129*H129</f>
        <v>151.83000000000001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2" t="s">
        <v>115</v>
      </c>
      <c r="AT129" s="222" t="s">
        <v>110</v>
      </c>
      <c r="AU129" s="222" t="s">
        <v>77</v>
      </c>
      <c r="AY129" s="17" t="s">
        <v>108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7" t="s">
        <v>75</v>
      </c>
      <c r="BK129" s="223">
        <f>ROUND(I129*H129,2)</f>
        <v>0</v>
      </c>
      <c r="BL129" s="17" t="s">
        <v>115</v>
      </c>
      <c r="BM129" s="222" t="s">
        <v>217</v>
      </c>
    </row>
    <row r="130" s="2" customFormat="1">
      <c r="A130" s="38"/>
      <c r="B130" s="39"/>
      <c r="C130" s="40"/>
      <c r="D130" s="224" t="s">
        <v>117</v>
      </c>
      <c r="E130" s="40"/>
      <c r="F130" s="225" t="s">
        <v>218</v>
      </c>
      <c r="G130" s="40"/>
      <c r="H130" s="40"/>
      <c r="I130" s="130"/>
      <c r="J130" s="40"/>
      <c r="K130" s="40"/>
      <c r="L130" s="44"/>
      <c r="M130" s="226"/>
      <c r="N130" s="227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117</v>
      </c>
      <c r="AU130" s="17" t="s">
        <v>77</v>
      </c>
    </row>
    <row r="131" s="12" customFormat="1" ht="22.8" customHeight="1">
      <c r="A131" s="12"/>
      <c r="B131" s="195"/>
      <c r="C131" s="196"/>
      <c r="D131" s="197" t="s">
        <v>69</v>
      </c>
      <c r="E131" s="209" t="s">
        <v>219</v>
      </c>
      <c r="F131" s="209" t="s">
        <v>220</v>
      </c>
      <c r="G131" s="196"/>
      <c r="H131" s="196"/>
      <c r="I131" s="199"/>
      <c r="J131" s="210">
        <f>BK131</f>
        <v>0</v>
      </c>
      <c r="K131" s="196"/>
      <c r="L131" s="201"/>
      <c r="M131" s="202"/>
      <c r="N131" s="203"/>
      <c r="O131" s="203"/>
      <c r="P131" s="204">
        <f>SUM(P132:P147)</f>
        <v>0</v>
      </c>
      <c r="Q131" s="203"/>
      <c r="R131" s="204">
        <f>SUM(R132:R147)</f>
        <v>0</v>
      </c>
      <c r="S131" s="203"/>
      <c r="T131" s="205">
        <f>SUM(T132:T147)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6" t="s">
        <v>75</v>
      </c>
      <c r="AT131" s="207" t="s">
        <v>69</v>
      </c>
      <c r="AU131" s="207" t="s">
        <v>75</v>
      </c>
      <c r="AY131" s="206" t="s">
        <v>108</v>
      </c>
      <c r="BK131" s="208">
        <f>SUM(BK132:BK147)</f>
        <v>0</v>
      </c>
    </row>
    <row r="132" s="2" customFormat="1" ht="24" customHeight="1">
      <c r="A132" s="38"/>
      <c r="B132" s="39"/>
      <c r="C132" s="211" t="s">
        <v>120</v>
      </c>
      <c r="D132" s="211" t="s">
        <v>110</v>
      </c>
      <c r="E132" s="212" t="s">
        <v>221</v>
      </c>
      <c r="F132" s="213" t="s">
        <v>222</v>
      </c>
      <c r="G132" s="214" t="s">
        <v>160</v>
      </c>
      <c r="H132" s="215">
        <v>90</v>
      </c>
      <c r="I132" s="216"/>
      <c r="J132" s="217">
        <f>ROUND(I132*H132,2)</f>
        <v>0</v>
      </c>
      <c r="K132" s="213" t="s">
        <v>114</v>
      </c>
      <c r="L132" s="44"/>
      <c r="M132" s="218" t="s">
        <v>19</v>
      </c>
      <c r="N132" s="219" t="s">
        <v>41</v>
      </c>
      <c r="O132" s="84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2" t="s">
        <v>115</v>
      </c>
      <c r="AT132" s="222" t="s">
        <v>110</v>
      </c>
      <c r="AU132" s="222" t="s">
        <v>77</v>
      </c>
      <c r="AY132" s="17" t="s">
        <v>108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7" t="s">
        <v>75</v>
      </c>
      <c r="BK132" s="223">
        <f>ROUND(I132*H132,2)</f>
        <v>0</v>
      </c>
      <c r="BL132" s="17" t="s">
        <v>115</v>
      </c>
      <c r="BM132" s="222" t="s">
        <v>223</v>
      </c>
    </row>
    <row r="133" s="2" customFormat="1">
      <c r="A133" s="38"/>
      <c r="B133" s="39"/>
      <c r="C133" s="40"/>
      <c r="D133" s="224" t="s">
        <v>117</v>
      </c>
      <c r="E133" s="40"/>
      <c r="F133" s="225" t="s">
        <v>224</v>
      </c>
      <c r="G133" s="40"/>
      <c r="H133" s="40"/>
      <c r="I133" s="130"/>
      <c r="J133" s="40"/>
      <c r="K133" s="40"/>
      <c r="L133" s="44"/>
      <c r="M133" s="226"/>
      <c r="N133" s="227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117</v>
      </c>
      <c r="AU133" s="17" t="s">
        <v>77</v>
      </c>
    </row>
    <row r="134" s="13" customFormat="1">
      <c r="A134" s="13"/>
      <c r="B134" s="228"/>
      <c r="C134" s="229"/>
      <c r="D134" s="224" t="s">
        <v>119</v>
      </c>
      <c r="E134" s="230" t="s">
        <v>19</v>
      </c>
      <c r="F134" s="231" t="s">
        <v>225</v>
      </c>
      <c r="G134" s="229"/>
      <c r="H134" s="232">
        <v>90</v>
      </c>
      <c r="I134" s="233"/>
      <c r="J134" s="229"/>
      <c r="K134" s="229"/>
      <c r="L134" s="234"/>
      <c r="M134" s="235"/>
      <c r="N134" s="236"/>
      <c r="O134" s="236"/>
      <c r="P134" s="236"/>
      <c r="Q134" s="236"/>
      <c r="R134" s="236"/>
      <c r="S134" s="236"/>
      <c r="T134" s="23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8" t="s">
        <v>119</v>
      </c>
      <c r="AU134" s="238" t="s">
        <v>77</v>
      </c>
      <c r="AV134" s="13" t="s">
        <v>77</v>
      </c>
      <c r="AW134" s="13" t="s">
        <v>32</v>
      </c>
      <c r="AX134" s="13" t="s">
        <v>70</v>
      </c>
      <c r="AY134" s="238" t="s">
        <v>108</v>
      </c>
    </row>
    <row r="135" s="2" customFormat="1" ht="24" customHeight="1">
      <c r="A135" s="38"/>
      <c r="B135" s="39"/>
      <c r="C135" s="211" t="s">
        <v>7</v>
      </c>
      <c r="D135" s="211" t="s">
        <v>110</v>
      </c>
      <c r="E135" s="212" t="s">
        <v>226</v>
      </c>
      <c r="F135" s="213" t="s">
        <v>227</v>
      </c>
      <c r="G135" s="214" t="s">
        <v>160</v>
      </c>
      <c r="H135" s="215">
        <v>151.19999999999999</v>
      </c>
      <c r="I135" s="216"/>
      <c r="J135" s="217">
        <f>ROUND(I135*H135,2)</f>
        <v>0</v>
      </c>
      <c r="K135" s="213" t="s">
        <v>114</v>
      </c>
      <c r="L135" s="44"/>
      <c r="M135" s="218" t="s">
        <v>19</v>
      </c>
      <c r="N135" s="219" t="s">
        <v>41</v>
      </c>
      <c r="O135" s="84"/>
      <c r="P135" s="220">
        <f>O135*H135</f>
        <v>0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2" t="s">
        <v>115</v>
      </c>
      <c r="AT135" s="222" t="s">
        <v>110</v>
      </c>
      <c r="AU135" s="222" t="s">
        <v>77</v>
      </c>
      <c r="AY135" s="17" t="s">
        <v>108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7" t="s">
        <v>75</v>
      </c>
      <c r="BK135" s="223">
        <f>ROUND(I135*H135,2)</f>
        <v>0</v>
      </c>
      <c r="BL135" s="17" t="s">
        <v>115</v>
      </c>
      <c r="BM135" s="222" t="s">
        <v>228</v>
      </c>
    </row>
    <row r="136" s="2" customFormat="1">
      <c r="A136" s="38"/>
      <c r="B136" s="39"/>
      <c r="C136" s="40"/>
      <c r="D136" s="224" t="s">
        <v>117</v>
      </c>
      <c r="E136" s="40"/>
      <c r="F136" s="225" t="s">
        <v>224</v>
      </c>
      <c r="G136" s="40"/>
      <c r="H136" s="40"/>
      <c r="I136" s="130"/>
      <c r="J136" s="40"/>
      <c r="K136" s="40"/>
      <c r="L136" s="44"/>
      <c r="M136" s="226"/>
      <c r="N136" s="227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117</v>
      </c>
      <c r="AU136" s="17" t="s">
        <v>77</v>
      </c>
    </row>
    <row r="137" s="13" customFormat="1">
      <c r="A137" s="13"/>
      <c r="B137" s="228"/>
      <c r="C137" s="229"/>
      <c r="D137" s="224" t="s">
        <v>119</v>
      </c>
      <c r="E137" s="230" t="s">
        <v>19</v>
      </c>
      <c r="F137" s="231" t="s">
        <v>229</v>
      </c>
      <c r="G137" s="229"/>
      <c r="H137" s="232">
        <v>151.19999999999999</v>
      </c>
      <c r="I137" s="233"/>
      <c r="J137" s="229"/>
      <c r="K137" s="229"/>
      <c r="L137" s="234"/>
      <c r="M137" s="235"/>
      <c r="N137" s="236"/>
      <c r="O137" s="236"/>
      <c r="P137" s="236"/>
      <c r="Q137" s="236"/>
      <c r="R137" s="236"/>
      <c r="S137" s="236"/>
      <c r="T137" s="23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8" t="s">
        <v>119</v>
      </c>
      <c r="AU137" s="238" t="s">
        <v>77</v>
      </c>
      <c r="AV137" s="13" t="s">
        <v>77</v>
      </c>
      <c r="AW137" s="13" t="s">
        <v>32</v>
      </c>
      <c r="AX137" s="13" t="s">
        <v>70</v>
      </c>
      <c r="AY137" s="238" t="s">
        <v>108</v>
      </c>
    </row>
    <row r="138" s="2" customFormat="1" ht="16.5" customHeight="1">
      <c r="A138" s="38"/>
      <c r="B138" s="39"/>
      <c r="C138" s="211" t="s">
        <v>230</v>
      </c>
      <c r="D138" s="211" t="s">
        <v>110</v>
      </c>
      <c r="E138" s="212" t="s">
        <v>231</v>
      </c>
      <c r="F138" s="213" t="s">
        <v>232</v>
      </c>
      <c r="G138" s="214" t="s">
        <v>160</v>
      </c>
      <c r="H138" s="215">
        <v>1560.53</v>
      </c>
      <c r="I138" s="216"/>
      <c r="J138" s="217">
        <f>ROUND(I138*H138,2)</f>
        <v>0</v>
      </c>
      <c r="K138" s="213" t="s">
        <v>114</v>
      </c>
      <c r="L138" s="44"/>
      <c r="M138" s="218" t="s">
        <v>19</v>
      </c>
      <c r="N138" s="219" t="s">
        <v>41</v>
      </c>
      <c r="O138" s="84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2" t="s">
        <v>115</v>
      </c>
      <c r="AT138" s="222" t="s">
        <v>110</v>
      </c>
      <c r="AU138" s="222" t="s">
        <v>77</v>
      </c>
      <c r="AY138" s="17" t="s">
        <v>108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7" t="s">
        <v>75</v>
      </c>
      <c r="BK138" s="223">
        <f>ROUND(I138*H138,2)</f>
        <v>0</v>
      </c>
      <c r="BL138" s="17" t="s">
        <v>115</v>
      </c>
      <c r="BM138" s="222" t="s">
        <v>233</v>
      </c>
    </row>
    <row r="139" s="2" customFormat="1">
      <c r="A139" s="38"/>
      <c r="B139" s="39"/>
      <c r="C139" s="40"/>
      <c r="D139" s="224" t="s">
        <v>117</v>
      </c>
      <c r="E139" s="40"/>
      <c r="F139" s="225" t="s">
        <v>234</v>
      </c>
      <c r="G139" s="40"/>
      <c r="H139" s="40"/>
      <c r="I139" s="130"/>
      <c r="J139" s="40"/>
      <c r="K139" s="40"/>
      <c r="L139" s="44"/>
      <c r="M139" s="226"/>
      <c r="N139" s="227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117</v>
      </c>
      <c r="AU139" s="17" t="s">
        <v>77</v>
      </c>
    </row>
    <row r="140" s="13" customFormat="1">
      <c r="A140" s="13"/>
      <c r="B140" s="228"/>
      <c r="C140" s="229"/>
      <c r="D140" s="224" t="s">
        <v>119</v>
      </c>
      <c r="E140" s="230" t="s">
        <v>19</v>
      </c>
      <c r="F140" s="231" t="s">
        <v>235</v>
      </c>
      <c r="G140" s="229"/>
      <c r="H140" s="232">
        <v>1560.53</v>
      </c>
      <c r="I140" s="233"/>
      <c r="J140" s="229"/>
      <c r="K140" s="229"/>
      <c r="L140" s="234"/>
      <c r="M140" s="235"/>
      <c r="N140" s="236"/>
      <c r="O140" s="236"/>
      <c r="P140" s="236"/>
      <c r="Q140" s="236"/>
      <c r="R140" s="236"/>
      <c r="S140" s="236"/>
      <c r="T140" s="23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8" t="s">
        <v>119</v>
      </c>
      <c r="AU140" s="238" t="s">
        <v>77</v>
      </c>
      <c r="AV140" s="13" t="s">
        <v>77</v>
      </c>
      <c r="AW140" s="13" t="s">
        <v>32</v>
      </c>
      <c r="AX140" s="13" t="s">
        <v>70</v>
      </c>
      <c r="AY140" s="238" t="s">
        <v>108</v>
      </c>
    </row>
    <row r="141" s="2" customFormat="1" ht="24" customHeight="1">
      <c r="A141" s="38"/>
      <c r="B141" s="39"/>
      <c r="C141" s="211" t="s">
        <v>236</v>
      </c>
      <c r="D141" s="211" t="s">
        <v>110</v>
      </c>
      <c r="E141" s="212" t="s">
        <v>237</v>
      </c>
      <c r="F141" s="213" t="s">
        <v>238</v>
      </c>
      <c r="G141" s="214" t="s">
        <v>160</v>
      </c>
      <c r="H141" s="215">
        <v>49936.959999999999</v>
      </c>
      <c r="I141" s="216"/>
      <c r="J141" s="217">
        <f>ROUND(I141*H141,2)</f>
        <v>0</v>
      </c>
      <c r="K141" s="213" t="s">
        <v>114</v>
      </c>
      <c r="L141" s="44"/>
      <c r="M141" s="218" t="s">
        <v>19</v>
      </c>
      <c r="N141" s="219" t="s">
        <v>41</v>
      </c>
      <c r="O141" s="84"/>
      <c r="P141" s="220">
        <f>O141*H141</f>
        <v>0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2" t="s">
        <v>115</v>
      </c>
      <c r="AT141" s="222" t="s">
        <v>110</v>
      </c>
      <c r="AU141" s="222" t="s">
        <v>77</v>
      </c>
      <c r="AY141" s="17" t="s">
        <v>108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7" t="s">
        <v>75</v>
      </c>
      <c r="BK141" s="223">
        <f>ROUND(I141*H141,2)</f>
        <v>0</v>
      </c>
      <c r="BL141" s="17" t="s">
        <v>115</v>
      </c>
      <c r="BM141" s="222" t="s">
        <v>239</v>
      </c>
    </row>
    <row r="142" s="2" customFormat="1">
      <c r="A142" s="38"/>
      <c r="B142" s="39"/>
      <c r="C142" s="40"/>
      <c r="D142" s="224" t="s">
        <v>117</v>
      </c>
      <c r="E142" s="40"/>
      <c r="F142" s="225" t="s">
        <v>234</v>
      </c>
      <c r="G142" s="40"/>
      <c r="H142" s="40"/>
      <c r="I142" s="130"/>
      <c r="J142" s="40"/>
      <c r="K142" s="40"/>
      <c r="L142" s="44"/>
      <c r="M142" s="226"/>
      <c r="N142" s="227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117</v>
      </c>
      <c r="AU142" s="17" t="s">
        <v>77</v>
      </c>
    </row>
    <row r="143" s="13" customFormat="1">
      <c r="A143" s="13"/>
      <c r="B143" s="228"/>
      <c r="C143" s="229"/>
      <c r="D143" s="224" t="s">
        <v>119</v>
      </c>
      <c r="E143" s="229"/>
      <c r="F143" s="231" t="s">
        <v>240</v>
      </c>
      <c r="G143" s="229"/>
      <c r="H143" s="232">
        <v>49936.959999999999</v>
      </c>
      <c r="I143" s="233"/>
      <c r="J143" s="229"/>
      <c r="K143" s="229"/>
      <c r="L143" s="234"/>
      <c r="M143" s="235"/>
      <c r="N143" s="236"/>
      <c r="O143" s="236"/>
      <c r="P143" s="236"/>
      <c r="Q143" s="236"/>
      <c r="R143" s="236"/>
      <c r="S143" s="236"/>
      <c r="T143" s="23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8" t="s">
        <v>119</v>
      </c>
      <c r="AU143" s="238" t="s">
        <v>77</v>
      </c>
      <c r="AV143" s="13" t="s">
        <v>77</v>
      </c>
      <c r="AW143" s="13" t="s">
        <v>4</v>
      </c>
      <c r="AX143" s="13" t="s">
        <v>75</v>
      </c>
      <c r="AY143" s="238" t="s">
        <v>108</v>
      </c>
    </row>
    <row r="144" s="2" customFormat="1" ht="16.5" customHeight="1">
      <c r="A144" s="38"/>
      <c r="B144" s="39"/>
      <c r="C144" s="211" t="s">
        <v>241</v>
      </c>
      <c r="D144" s="211" t="s">
        <v>110</v>
      </c>
      <c r="E144" s="212" t="s">
        <v>242</v>
      </c>
      <c r="F144" s="213" t="s">
        <v>243</v>
      </c>
      <c r="G144" s="214" t="s">
        <v>160</v>
      </c>
      <c r="H144" s="215">
        <v>1560.53</v>
      </c>
      <c r="I144" s="216"/>
      <c r="J144" s="217">
        <f>ROUND(I144*H144,2)</f>
        <v>0</v>
      </c>
      <c r="K144" s="213" t="s">
        <v>114</v>
      </c>
      <c r="L144" s="44"/>
      <c r="M144" s="218" t="s">
        <v>19</v>
      </c>
      <c r="N144" s="219" t="s">
        <v>41</v>
      </c>
      <c r="O144" s="84"/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2" t="s">
        <v>115</v>
      </c>
      <c r="AT144" s="222" t="s">
        <v>110</v>
      </c>
      <c r="AU144" s="222" t="s">
        <v>77</v>
      </c>
      <c r="AY144" s="17" t="s">
        <v>108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7" t="s">
        <v>75</v>
      </c>
      <c r="BK144" s="223">
        <f>ROUND(I144*H144,2)</f>
        <v>0</v>
      </c>
      <c r="BL144" s="17" t="s">
        <v>115</v>
      </c>
      <c r="BM144" s="222" t="s">
        <v>244</v>
      </c>
    </row>
    <row r="145" s="2" customFormat="1">
      <c r="A145" s="38"/>
      <c r="B145" s="39"/>
      <c r="C145" s="40"/>
      <c r="D145" s="224" t="s">
        <v>117</v>
      </c>
      <c r="E145" s="40"/>
      <c r="F145" s="225" t="s">
        <v>245</v>
      </c>
      <c r="G145" s="40"/>
      <c r="H145" s="40"/>
      <c r="I145" s="130"/>
      <c r="J145" s="40"/>
      <c r="K145" s="40"/>
      <c r="L145" s="44"/>
      <c r="M145" s="226"/>
      <c r="N145" s="227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117</v>
      </c>
      <c r="AU145" s="17" t="s">
        <v>77</v>
      </c>
    </row>
    <row r="146" s="2" customFormat="1" ht="24" customHeight="1">
      <c r="A146" s="38"/>
      <c r="B146" s="39"/>
      <c r="C146" s="211" t="s">
        <v>246</v>
      </c>
      <c r="D146" s="211" t="s">
        <v>110</v>
      </c>
      <c r="E146" s="212" t="s">
        <v>247</v>
      </c>
      <c r="F146" s="213" t="s">
        <v>248</v>
      </c>
      <c r="G146" s="214" t="s">
        <v>160</v>
      </c>
      <c r="H146" s="215">
        <v>1560.53</v>
      </c>
      <c r="I146" s="216"/>
      <c r="J146" s="217">
        <f>ROUND(I146*H146,2)</f>
        <v>0</v>
      </c>
      <c r="K146" s="213" t="s">
        <v>114</v>
      </c>
      <c r="L146" s="44"/>
      <c r="M146" s="218" t="s">
        <v>19</v>
      </c>
      <c r="N146" s="219" t="s">
        <v>41</v>
      </c>
      <c r="O146" s="84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2" t="s">
        <v>115</v>
      </c>
      <c r="AT146" s="222" t="s">
        <v>110</v>
      </c>
      <c r="AU146" s="222" t="s">
        <v>77</v>
      </c>
      <c r="AY146" s="17" t="s">
        <v>108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7" t="s">
        <v>75</v>
      </c>
      <c r="BK146" s="223">
        <f>ROUND(I146*H146,2)</f>
        <v>0</v>
      </c>
      <c r="BL146" s="17" t="s">
        <v>115</v>
      </c>
      <c r="BM146" s="222" t="s">
        <v>249</v>
      </c>
    </row>
    <row r="147" s="2" customFormat="1">
      <c r="A147" s="38"/>
      <c r="B147" s="39"/>
      <c r="C147" s="40"/>
      <c r="D147" s="224" t="s">
        <v>117</v>
      </c>
      <c r="E147" s="40"/>
      <c r="F147" s="225" t="s">
        <v>250</v>
      </c>
      <c r="G147" s="40"/>
      <c r="H147" s="40"/>
      <c r="I147" s="130"/>
      <c r="J147" s="40"/>
      <c r="K147" s="40"/>
      <c r="L147" s="44"/>
      <c r="M147" s="226"/>
      <c r="N147" s="227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117</v>
      </c>
      <c r="AU147" s="17" t="s">
        <v>77</v>
      </c>
    </row>
    <row r="148" s="12" customFormat="1" ht="22.8" customHeight="1">
      <c r="A148" s="12"/>
      <c r="B148" s="195"/>
      <c r="C148" s="196"/>
      <c r="D148" s="197" t="s">
        <v>69</v>
      </c>
      <c r="E148" s="209" t="s">
        <v>251</v>
      </c>
      <c r="F148" s="209" t="s">
        <v>252</v>
      </c>
      <c r="G148" s="196"/>
      <c r="H148" s="196"/>
      <c r="I148" s="199"/>
      <c r="J148" s="210">
        <f>BK148</f>
        <v>0</v>
      </c>
      <c r="K148" s="196"/>
      <c r="L148" s="201"/>
      <c r="M148" s="202"/>
      <c r="N148" s="203"/>
      <c r="O148" s="203"/>
      <c r="P148" s="204">
        <f>P149</f>
        <v>0</v>
      </c>
      <c r="Q148" s="203"/>
      <c r="R148" s="204">
        <f>R149</f>
        <v>0</v>
      </c>
      <c r="S148" s="203"/>
      <c r="T148" s="205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6" t="s">
        <v>75</v>
      </c>
      <c r="AT148" s="207" t="s">
        <v>69</v>
      </c>
      <c r="AU148" s="207" t="s">
        <v>75</v>
      </c>
      <c r="AY148" s="206" t="s">
        <v>108</v>
      </c>
      <c r="BK148" s="208">
        <f>BK149</f>
        <v>0</v>
      </c>
    </row>
    <row r="149" s="2" customFormat="1" ht="16.5" customHeight="1">
      <c r="A149" s="38"/>
      <c r="B149" s="39"/>
      <c r="C149" s="211" t="s">
        <v>253</v>
      </c>
      <c r="D149" s="211" t="s">
        <v>110</v>
      </c>
      <c r="E149" s="212" t="s">
        <v>254</v>
      </c>
      <c r="F149" s="213" t="s">
        <v>255</v>
      </c>
      <c r="G149" s="214" t="s">
        <v>160</v>
      </c>
      <c r="H149" s="215">
        <v>215.28200000000001</v>
      </c>
      <c r="I149" s="216"/>
      <c r="J149" s="217">
        <f>ROUND(I149*H149,2)</f>
        <v>0</v>
      </c>
      <c r="K149" s="213" t="s">
        <v>114</v>
      </c>
      <c r="L149" s="44"/>
      <c r="M149" s="218" t="s">
        <v>19</v>
      </c>
      <c r="N149" s="219" t="s">
        <v>41</v>
      </c>
      <c r="O149" s="84"/>
      <c r="P149" s="220">
        <f>O149*H149</f>
        <v>0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2" t="s">
        <v>115</v>
      </c>
      <c r="AT149" s="222" t="s">
        <v>110</v>
      </c>
      <c r="AU149" s="222" t="s">
        <v>77</v>
      </c>
      <c r="AY149" s="17" t="s">
        <v>108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7" t="s">
        <v>75</v>
      </c>
      <c r="BK149" s="223">
        <f>ROUND(I149*H149,2)</f>
        <v>0</v>
      </c>
      <c r="BL149" s="17" t="s">
        <v>115</v>
      </c>
      <c r="BM149" s="222" t="s">
        <v>256</v>
      </c>
    </row>
    <row r="150" s="12" customFormat="1" ht="25.92" customHeight="1">
      <c r="A150" s="12"/>
      <c r="B150" s="195"/>
      <c r="C150" s="196"/>
      <c r="D150" s="197" t="s">
        <v>69</v>
      </c>
      <c r="E150" s="198" t="s">
        <v>257</v>
      </c>
      <c r="F150" s="198" t="s">
        <v>258</v>
      </c>
      <c r="G150" s="196"/>
      <c r="H150" s="196"/>
      <c r="I150" s="199"/>
      <c r="J150" s="200">
        <f>BK150</f>
        <v>0</v>
      </c>
      <c r="K150" s="196"/>
      <c r="L150" s="201"/>
      <c r="M150" s="202"/>
      <c r="N150" s="203"/>
      <c r="O150" s="203"/>
      <c r="P150" s="204">
        <f>P151+P155+P159</f>
        <v>0</v>
      </c>
      <c r="Q150" s="203"/>
      <c r="R150" s="204">
        <f>R151+R155+R159</f>
        <v>0</v>
      </c>
      <c r="S150" s="203"/>
      <c r="T150" s="205">
        <f>T151+T155+T159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6" t="s">
        <v>134</v>
      </c>
      <c r="AT150" s="207" t="s">
        <v>69</v>
      </c>
      <c r="AU150" s="207" t="s">
        <v>70</v>
      </c>
      <c r="AY150" s="206" t="s">
        <v>108</v>
      </c>
      <c r="BK150" s="208">
        <f>BK151+BK155+BK159</f>
        <v>0</v>
      </c>
    </row>
    <row r="151" s="12" customFormat="1" ht="22.8" customHeight="1">
      <c r="A151" s="12"/>
      <c r="B151" s="195"/>
      <c r="C151" s="196"/>
      <c r="D151" s="197" t="s">
        <v>69</v>
      </c>
      <c r="E151" s="209" t="s">
        <v>259</v>
      </c>
      <c r="F151" s="209" t="s">
        <v>260</v>
      </c>
      <c r="G151" s="196"/>
      <c r="H151" s="196"/>
      <c r="I151" s="199"/>
      <c r="J151" s="210">
        <f>BK151</f>
        <v>0</v>
      </c>
      <c r="K151" s="196"/>
      <c r="L151" s="201"/>
      <c r="M151" s="202"/>
      <c r="N151" s="203"/>
      <c r="O151" s="203"/>
      <c r="P151" s="204">
        <f>SUM(P152:P154)</f>
        <v>0</v>
      </c>
      <c r="Q151" s="203"/>
      <c r="R151" s="204">
        <f>SUM(R152:R154)</f>
        <v>0</v>
      </c>
      <c r="S151" s="203"/>
      <c r="T151" s="205">
        <f>SUM(T152:T154)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6" t="s">
        <v>134</v>
      </c>
      <c r="AT151" s="207" t="s">
        <v>69</v>
      </c>
      <c r="AU151" s="207" t="s">
        <v>75</v>
      </c>
      <c r="AY151" s="206" t="s">
        <v>108</v>
      </c>
      <c r="BK151" s="208">
        <f>SUM(BK152:BK154)</f>
        <v>0</v>
      </c>
    </row>
    <row r="152" s="2" customFormat="1" ht="16.5" customHeight="1">
      <c r="A152" s="38"/>
      <c r="B152" s="39"/>
      <c r="C152" s="211" t="s">
        <v>261</v>
      </c>
      <c r="D152" s="211" t="s">
        <v>110</v>
      </c>
      <c r="E152" s="212" t="s">
        <v>262</v>
      </c>
      <c r="F152" s="213" t="s">
        <v>260</v>
      </c>
      <c r="G152" s="214" t="s">
        <v>263</v>
      </c>
      <c r="H152" s="215">
        <v>1</v>
      </c>
      <c r="I152" s="216"/>
      <c r="J152" s="217">
        <f>ROUND(I152*H152,2)</f>
        <v>0</v>
      </c>
      <c r="K152" s="213" t="s">
        <v>114</v>
      </c>
      <c r="L152" s="44"/>
      <c r="M152" s="218" t="s">
        <v>19</v>
      </c>
      <c r="N152" s="219" t="s">
        <v>41</v>
      </c>
      <c r="O152" s="84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2" t="s">
        <v>264</v>
      </c>
      <c r="AT152" s="222" t="s">
        <v>110</v>
      </c>
      <c r="AU152" s="222" t="s">
        <v>77</v>
      </c>
      <c r="AY152" s="17" t="s">
        <v>108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7" t="s">
        <v>75</v>
      </c>
      <c r="BK152" s="223">
        <f>ROUND(I152*H152,2)</f>
        <v>0</v>
      </c>
      <c r="BL152" s="17" t="s">
        <v>264</v>
      </c>
      <c r="BM152" s="222" t="s">
        <v>265</v>
      </c>
    </row>
    <row r="153" s="14" customFormat="1">
      <c r="A153" s="14"/>
      <c r="B153" s="239"/>
      <c r="C153" s="240"/>
      <c r="D153" s="224" t="s">
        <v>119</v>
      </c>
      <c r="E153" s="241" t="s">
        <v>19</v>
      </c>
      <c r="F153" s="242" t="s">
        <v>266</v>
      </c>
      <c r="G153" s="240"/>
      <c r="H153" s="241" t="s">
        <v>19</v>
      </c>
      <c r="I153" s="243"/>
      <c r="J153" s="240"/>
      <c r="K153" s="240"/>
      <c r="L153" s="244"/>
      <c r="M153" s="245"/>
      <c r="N153" s="246"/>
      <c r="O153" s="246"/>
      <c r="P153" s="246"/>
      <c r="Q153" s="246"/>
      <c r="R153" s="246"/>
      <c r="S153" s="246"/>
      <c r="T153" s="24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8" t="s">
        <v>119</v>
      </c>
      <c r="AU153" s="248" t="s">
        <v>77</v>
      </c>
      <c r="AV153" s="14" t="s">
        <v>75</v>
      </c>
      <c r="AW153" s="14" t="s">
        <v>32</v>
      </c>
      <c r="AX153" s="14" t="s">
        <v>70</v>
      </c>
      <c r="AY153" s="248" t="s">
        <v>108</v>
      </c>
    </row>
    <row r="154" s="13" customFormat="1">
      <c r="A154" s="13"/>
      <c r="B154" s="228"/>
      <c r="C154" s="229"/>
      <c r="D154" s="224" t="s">
        <v>119</v>
      </c>
      <c r="E154" s="230" t="s">
        <v>19</v>
      </c>
      <c r="F154" s="231" t="s">
        <v>75</v>
      </c>
      <c r="G154" s="229"/>
      <c r="H154" s="232">
        <v>1</v>
      </c>
      <c r="I154" s="233"/>
      <c r="J154" s="229"/>
      <c r="K154" s="229"/>
      <c r="L154" s="234"/>
      <c r="M154" s="235"/>
      <c r="N154" s="236"/>
      <c r="O154" s="236"/>
      <c r="P154" s="236"/>
      <c r="Q154" s="236"/>
      <c r="R154" s="236"/>
      <c r="S154" s="236"/>
      <c r="T154" s="23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8" t="s">
        <v>119</v>
      </c>
      <c r="AU154" s="238" t="s">
        <v>77</v>
      </c>
      <c r="AV154" s="13" t="s">
        <v>77</v>
      </c>
      <c r="AW154" s="13" t="s">
        <v>32</v>
      </c>
      <c r="AX154" s="13" t="s">
        <v>70</v>
      </c>
      <c r="AY154" s="238" t="s">
        <v>108</v>
      </c>
    </row>
    <row r="155" s="12" customFormat="1" ht="22.8" customHeight="1">
      <c r="A155" s="12"/>
      <c r="B155" s="195"/>
      <c r="C155" s="196"/>
      <c r="D155" s="197" t="s">
        <v>69</v>
      </c>
      <c r="E155" s="209" t="s">
        <v>267</v>
      </c>
      <c r="F155" s="209" t="s">
        <v>268</v>
      </c>
      <c r="G155" s="196"/>
      <c r="H155" s="196"/>
      <c r="I155" s="199"/>
      <c r="J155" s="210">
        <f>BK155</f>
        <v>0</v>
      </c>
      <c r="K155" s="196"/>
      <c r="L155" s="201"/>
      <c r="M155" s="202"/>
      <c r="N155" s="203"/>
      <c r="O155" s="203"/>
      <c r="P155" s="204">
        <f>SUM(P156:P158)</f>
        <v>0</v>
      </c>
      <c r="Q155" s="203"/>
      <c r="R155" s="204">
        <f>SUM(R156:R158)</f>
        <v>0</v>
      </c>
      <c r="S155" s="203"/>
      <c r="T155" s="205">
        <f>SUM(T156:T158)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6" t="s">
        <v>134</v>
      </c>
      <c r="AT155" s="207" t="s">
        <v>69</v>
      </c>
      <c r="AU155" s="207" t="s">
        <v>75</v>
      </c>
      <c r="AY155" s="206" t="s">
        <v>108</v>
      </c>
      <c r="BK155" s="208">
        <f>SUM(BK156:BK158)</f>
        <v>0</v>
      </c>
    </row>
    <row r="156" s="2" customFormat="1" ht="16.5" customHeight="1">
      <c r="A156" s="38"/>
      <c r="B156" s="39"/>
      <c r="C156" s="211" t="s">
        <v>269</v>
      </c>
      <c r="D156" s="211" t="s">
        <v>110</v>
      </c>
      <c r="E156" s="212" t="s">
        <v>270</v>
      </c>
      <c r="F156" s="213" t="s">
        <v>268</v>
      </c>
      <c r="G156" s="214" t="s">
        <v>263</v>
      </c>
      <c r="H156" s="215">
        <v>1</v>
      </c>
      <c r="I156" s="216"/>
      <c r="J156" s="217">
        <f>ROUND(I156*H156,2)</f>
        <v>0</v>
      </c>
      <c r="K156" s="213" t="s">
        <v>114</v>
      </c>
      <c r="L156" s="44"/>
      <c r="M156" s="218" t="s">
        <v>19</v>
      </c>
      <c r="N156" s="219" t="s">
        <v>41</v>
      </c>
      <c r="O156" s="84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2" t="s">
        <v>264</v>
      </c>
      <c r="AT156" s="222" t="s">
        <v>110</v>
      </c>
      <c r="AU156" s="222" t="s">
        <v>77</v>
      </c>
      <c r="AY156" s="17" t="s">
        <v>108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7" t="s">
        <v>75</v>
      </c>
      <c r="BK156" s="223">
        <f>ROUND(I156*H156,2)</f>
        <v>0</v>
      </c>
      <c r="BL156" s="17" t="s">
        <v>264</v>
      </c>
      <c r="BM156" s="222" t="s">
        <v>271</v>
      </c>
    </row>
    <row r="157" s="14" customFormat="1">
      <c r="A157" s="14"/>
      <c r="B157" s="239"/>
      <c r="C157" s="240"/>
      <c r="D157" s="224" t="s">
        <v>119</v>
      </c>
      <c r="E157" s="241" t="s">
        <v>19</v>
      </c>
      <c r="F157" s="242" t="s">
        <v>272</v>
      </c>
      <c r="G157" s="240"/>
      <c r="H157" s="241" t="s">
        <v>19</v>
      </c>
      <c r="I157" s="243"/>
      <c r="J157" s="240"/>
      <c r="K157" s="240"/>
      <c r="L157" s="244"/>
      <c r="M157" s="245"/>
      <c r="N157" s="246"/>
      <c r="O157" s="246"/>
      <c r="P157" s="246"/>
      <c r="Q157" s="246"/>
      <c r="R157" s="246"/>
      <c r="S157" s="246"/>
      <c r="T157" s="24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8" t="s">
        <v>119</v>
      </c>
      <c r="AU157" s="248" t="s">
        <v>77</v>
      </c>
      <c r="AV157" s="14" t="s">
        <v>75</v>
      </c>
      <c r="AW157" s="14" t="s">
        <v>32</v>
      </c>
      <c r="AX157" s="14" t="s">
        <v>70</v>
      </c>
      <c r="AY157" s="248" t="s">
        <v>108</v>
      </c>
    </row>
    <row r="158" s="13" customFormat="1">
      <c r="A158" s="13"/>
      <c r="B158" s="228"/>
      <c r="C158" s="229"/>
      <c r="D158" s="224" t="s">
        <v>119</v>
      </c>
      <c r="E158" s="230" t="s">
        <v>19</v>
      </c>
      <c r="F158" s="231" t="s">
        <v>75</v>
      </c>
      <c r="G158" s="229"/>
      <c r="H158" s="232">
        <v>1</v>
      </c>
      <c r="I158" s="233"/>
      <c r="J158" s="229"/>
      <c r="K158" s="229"/>
      <c r="L158" s="234"/>
      <c r="M158" s="235"/>
      <c r="N158" s="236"/>
      <c r="O158" s="236"/>
      <c r="P158" s="236"/>
      <c r="Q158" s="236"/>
      <c r="R158" s="236"/>
      <c r="S158" s="236"/>
      <c r="T158" s="23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8" t="s">
        <v>119</v>
      </c>
      <c r="AU158" s="238" t="s">
        <v>77</v>
      </c>
      <c r="AV158" s="13" t="s">
        <v>77</v>
      </c>
      <c r="AW158" s="13" t="s">
        <v>32</v>
      </c>
      <c r="AX158" s="13" t="s">
        <v>70</v>
      </c>
      <c r="AY158" s="238" t="s">
        <v>108</v>
      </c>
    </row>
    <row r="159" s="12" customFormat="1" ht="22.8" customHeight="1">
      <c r="A159" s="12"/>
      <c r="B159" s="195"/>
      <c r="C159" s="196"/>
      <c r="D159" s="197" t="s">
        <v>69</v>
      </c>
      <c r="E159" s="209" t="s">
        <v>273</v>
      </c>
      <c r="F159" s="209" t="s">
        <v>274</v>
      </c>
      <c r="G159" s="196"/>
      <c r="H159" s="196"/>
      <c r="I159" s="199"/>
      <c r="J159" s="210">
        <f>BK159</f>
        <v>0</v>
      </c>
      <c r="K159" s="196"/>
      <c r="L159" s="201"/>
      <c r="M159" s="202"/>
      <c r="N159" s="203"/>
      <c r="O159" s="203"/>
      <c r="P159" s="204">
        <f>SUM(P160:P162)</f>
        <v>0</v>
      </c>
      <c r="Q159" s="203"/>
      <c r="R159" s="204">
        <f>SUM(R160:R162)</f>
        <v>0</v>
      </c>
      <c r="S159" s="203"/>
      <c r="T159" s="205">
        <f>SUM(T160:T162)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6" t="s">
        <v>134</v>
      </c>
      <c r="AT159" s="207" t="s">
        <v>69</v>
      </c>
      <c r="AU159" s="207" t="s">
        <v>75</v>
      </c>
      <c r="AY159" s="206" t="s">
        <v>108</v>
      </c>
      <c r="BK159" s="208">
        <f>SUM(BK160:BK162)</f>
        <v>0</v>
      </c>
    </row>
    <row r="160" s="2" customFormat="1" ht="16.5" customHeight="1">
      <c r="A160" s="38"/>
      <c r="B160" s="39"/>
      <c r="C160" s="211" t="s">
        <v>275</v>
      </c>
      <c r="D160" s="211" t="s">
        <v>110</v>
      </c>
      <c r="E160" s="212" t="s">
        <v>276</v>
      </c>
      <c r="F160" s="213" t="s">
        <v>274</v>
      </c>
      <c r="G160" s="214" t="s">
        <v>263</v>
      </c>
      <c r="H160" s="215">
        <v>1</v>
      </c>
      <c r="I160" s="216"/>
      <c r="J160" s="217">
        <f>ROUND(I160*H160,2)</f>
        <v>0</v>
      </c>
      <c r="K160" s="213" t="s">
        <v>114</v>
      </c>
      <c r="L160" s="44"/>
      <c r="M160" s="218" t="s">
        <v>19</v>
      </c>
      <c r="N160" s="219" t="s">
        <v>41</v>
      </c>
      <c r="O160" s="84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2" t="s">
        <v>264</v>
      </c>
      <c r="AT160" s="222" t="s">
        <v>110</v>
      </c>
      <c r="AU160" s="222" t="s">
        <v>77</v>
      </c>
      <c r="AY160" s="17" t="s">
        <v>108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7" t="s">
        <v>75</v>
      </c>
      <c r="BK160" s="223">
        <f>ROUND(I160*H160,2)</f>
        <v>0</v>
      </c>
      <c r="BL160" s="17" t="s">
        <v>264</v>
      </c>
      <c r="BM160" s="222" t="s">
        <v>277</v>
      </c>
    </row>
    <row r="161" s="14" customFormat="1">
      <c r="A161" s="14"/>
      <c r="B161" s="239"/>
      <c r="C161" s="240"/>
      <c r="D161" s="224" t="s">
        <v>119</v>
      </c>
      <c r="E161" s="241" t="s">
        <v>19</v>
      </c>
      <c r="F161" s="242" t="s">
        <v>278</v>
      </c>
      <c r="G161" s="240"/>
      <c r="H161" s="241" t="s">
        <v>19</v>
      </c>
      <c r="I161" s="243"/>
      <c r="J161" s="240"/>
      <c r="K161" s="240"/>
      <c r="L161" s="244"/>
      <c r="M161" s="245"/>
      <c r="N161" s="246"/>
      <c r="O161" s="246"/>
      <c r="P161" s="246"/>
      <c r="Q161" s="246"/>
      <c r="R161" s="246"/>
      <c r="S161" s="246"/>
      <c r="T161" s="24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8" t="s">
        <v>119</v>
      </c>
      <c r="AU161" s="248" t="s">
        <v>77</v>
      </c>
      <c r="AV161" s="14" t="s">
        <v>75</v>
      </c>
      <c r="AW161" s="14" t="s">
        <v>32</v>
      </c>
      <c r="AX161" s="14" t="s">
        <v>70</v>
      </c>
      <c r="AY161" s="248" t="s">
        <v>108</v>
      </c>
    </row>
    <row r="162" s="13" customFormat="1">
      <c r="A162" s="13"/>
      <c r="B162" s="228"/>
      <c r="C162" s="229"/>
      <c r="D162" s="224" t="s">
        <v>119</v>
      </c>
      <c r="E162" s="230" t="s">
        <v>19</v>
      </c>
      <c r="F162" s="231" t="s">
        <v>75</v>
      </c>
      <c r="G162" s="229"/>
      <c r="H162" s="232">
        <v>1</v>
      </c>
      <c r="I162" s="233"/>
      <c r="J162" s="229"/>
      <c r="K162" s="229"/>
      <c r="L162" s="234"/>
      <c r="M162" s="259"/>
      <c r="N162" s="260"/>
      <c r="O162" s="260"/>
      <c r="P162" s="260"/>
      <c r="Q162" s="260"/>
      <c r="R162" s="260"/>
      <c r="S162" s="260"/>
      <c r="T162" s="26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8" t="s">
        <v>119</v>
      </c>
      <c r="AU162" s="238" t="s">
        <v>77</v>
      </c>
      <c r="AV162" s="13" t="s">
        <v>77</v>
      </c>
      <c r="AW162" s="13" t="s">
        <v>32</v>
      </c>
      <c r="AX162" s="13" t="s">
        <v>70</v>
      </c>
      <c r="AY162" s="238" t="s">
        <v>108</v>
      </c>
    </row>
    <row r="163" s="2" customFormat="1" ht="6.96" customHeight="1">
      <c r="A163" s="38"/>
      <c r="B163" s="59"/>
      <c r="C163" s="60"/>
      <c r="D163" s="60"/>
      <c r="E163" s="60"/>
      <c r="F163" s="60"/>
      <c r="G163" s="60"/>
      <c r="H163" s="60"/>
      <c r="I163" s="160"/>
      <c r="J163" s="60"/>
      <c r="K163" s="60"/>
      <c r="L163" s="44"/>
      <c r="M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</sheetData>
  <sheetProtection sheet="1" autoFilter="0" formatColumns="0" formatRows="0" objects="1" scenarios="1" spinCount="100000" saltValue="7bN9+DHu4TTtf1yShSudL9PWoupez9YIVzfukOYVXB1sXDhgiKsfE5TXfv118c24I+8Gk7IJ2WbrCLezknBzuA==" hashValue="Hj7T3itnFen5Bvy+CIUkO59SAkB/wj+PHKv2XsLKxKBr0ha8FmY1gfa6j5aAA8NT85ndf8lIkHn7C88wX7MI7w==" algorithmName="SHA-512" password="CC35"/>
  <autoFilter ref="C82:K162"/>
  <mergeCells count="6">
    <mergeCell ref="E7:H7"/>
    <mergeCell ref="E16:H16"/>
    <mergeCell ref="E25:H25"/>
    <mergeCell ref="E46:H46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262" customWidth="1"/>
    <col min="2" max="2" width="1.664063" style="262" customWidth="1"/>
    <col min="3" max="4" width="5" style="262" customWidth="1"/>
    <col min="5" max="5" width="11.67" style="262" customWidth="1"/>
    <col min="6" max="6" width="9.17" style="262" customWidth="1"/>
    <col min="7" max="7" width="5" style="262" customWidth="1"/>
    <col min="8" max="8" width="77.83" style="262" customWidth="1"/>
    <col min="9" max="10" width="20" style="262" customWidth="1"/>
    <col min="11" max="11" width="1.664063" style="262" customWidth="1"/>
  </cols>
  <sheetData>
    <row r="1" s="1" customFormat="1" ht="37.5" customHeight="1"/>
    <row r="2" s="1" customFormat="1" ht="7.5" customHeight="1">
      <c r="B2" s="263"/>
      <c r="C2" s="264"/>
      <c r="D2" s="264"/>
      <c r="E2" s="264"/>
      <c r="F2" s="264"/>
      <c r="G2" s="264"/>
      <c r="H2" s="264"/>
      <c r="I2" s="264"/>
      <c r="J2" s="264"/>
      <c r="K2" s="265"/>
    </row>
    <row r="3" s="15" customFormat="1" ht="45" customHeight="1">
      <c r="B3" s="266"/>
      <c r="C3" s="267" t="s">
        <v>279</v>
      </c>
      <c r="D3" s="267"/>
      <c r="E3" s="267"/>
      <c r="F3" s="267"/>
      <c r="G3" s="267"/>
      <c r="H3" s="267"/>
      <c r="I3" s="267"/>
      <c r="J3" s="267"/>
      <c r="K3" s="268"/>
    </row>
    <row r="4" s="1" customFormat="1" ht="25.5" customHeight="1">
      <c r="B4" s="269"/>
      <c r="C4" s="270" t="s">
        <v>280</v>
      </c>
      <c r="D4" s="270"/>
      <c r="E4" s="270"/>
      <c r="F4" s="270"/>
      <c r="G4" s="270"/>
      <c r="H4" s="270"/>
      <c r="I4" s="270"/>
      <c r="J4" s="270"/>
      <c r="K4" s="271"/>
    </row>
    <row r="5" s="1" customFormat="1" ht="5.25" customHeight="1">
      <c r="B5" s="269"/>
      <c r="C5" s="272"/>
      <c r="D5" s="272"/>
      <c r="E5" s="272"/>
      <c r="F5" s="272"/>
      <c r="G5" s="272"/>
      <c r="H5" s="272"/>
      <c r="I5" s="272"/>
      <c r="J5" s="272"/>
      <c r="K5" s="271"/>
    </row>
    <row r="6" s="1" customFormat="1" ht="15" customHeight="1">
      <c r="B6" s="269"/>
      <c r="C6" s="273" t="s">
        <v>281</v>
      </c>
      <c r="D6" s="273"/>
      <c r="E6" s="273"/>
      <c r="F6" s="273"/>
      <c r="G6" s="273"/>
      <c r="H6" s="273"/>
      <c r="I6" s="273"/>
      <c r="J6" s="273"/>
      <c r="K6" s="271"/>
    </row>
    <row r="7" s="1" customFormat="1" ht="15" customHeight="1">
      <c r="B7" s="274"/>
      <c r="C7" s="273" t="s">
        <v>282</v>
      </c>
      <c r="D7" s="273"/>
      <c r="E7" s="273"/>
      <c r="F7" s="273"/>
      <c r="G7" s="273"/>
      <c r="H7" s="273"/>
      <c r="I7" s="273"/>
      <c r="J7" s="273"/>
      <c r="K7" s="271"/>
    </row>
    <row r="8" s="1" customFormat="1" ht="12.75" customHeight="1">
      <c r="B8" s="274"/>
      <c r="C8" s="273"/>
      <c r="D8" s="273"/>
      <c r="E8" s="273"/>
      <c r="F8" s="273"/>
      <c r="G8" s="273"/>
      <c r="H8" s="273"/>
      <c r="I8" s="273"/>
      <c r="J8" s="273"/>
      <c r="K8" s="271"/>
    </row>
    <row r="9" s="1" customFormat="1" ht="15" customHeight="1">
      <c r="B9" s="274"/>
      <c r="C9" s="273" t="s">
        <v>283</v>
      </c>
      <c r="D9" s="273"/>
      <c r="E9" s="273"/>
      <c r="F9" s="273"/>
      <c r="G9" s="273"/>
      <c r="H9" s="273"/>
      <c r="I9" s="273"/>
      <c r="J9" s="273"/>
      <c r="K9" s="271"/>
    </row>
    <row r="10" s="1" customFormat="1" ht="15" customHeight="1">
      <c r="B10" s="274"/>
      <c r="C10" s="273"/>
      <c r="D10" s="273" t="s">
        <v>284</v>
      </c>
      <c r="E10" s="273"/>
      <c r="F10" s="273"/>
      <c r="G10" s="273"/>
      <c r="H10" s="273"/>
      <c r="I10" s="273"/>
      <c r="J10" s="273"/>
      <c r="K10" s="271"/>
    </row>
    <row r="11" s="1" customFormat="1" ht="15" customHeight="1">
      <c r="B11" s="274"/>
      <c r="C11" s="275"/>
      <c r="D11" s="273" t="s">
        <v>285</v>
      </c>
      <c r="E11" s="273"/>
      <c r="F11" s="273"/>
      <c r="G11" s="273"/>
      <c r="H11" s="273"/>
      <c r="I11" s="273"/>
      <c r="J11" s="273"/>
      <c r="K11" s="271"/>
    </row>
    <row r="12" s="1" customFormat="1" ht="15" customHeight="1">
      <c r="B12" s="274"/>
      <c r="C12" s="275"/>
      <c r="D12" s="273"/>
      <c r="E12" s="273"/>
      <c r="F12" s="273"/>
      <c r="G12" s="273"/>
      <c r="H12" s="273"/>
      <c r="I12" s="273"/>
      <c r="J12" s="273"/>
      <c r="K12" s="271"/>
    </row>
    <row r="13" s="1" customFormat="1" ht="15" customHeight="1">
      <c r="B13" s="274"/>
      <c r="C13" s="275"/>
      <c r="D13" s="276" t="s">
        <v>286</v>
      </c>
      <c r="E13" s="273"/>
      <c r="F13" s="273"/>
      <c r="G13" s="273"/>
      <c r="H13" s="273"/>
      <c r="I13" s="273"/>
      <c r="J13" s="273"/>
      <c r="K13" s="271"/>
    </row>
    <row r="14" s="1" customFormat="1" ht="12.75" customHeight="1">
      <c r="B14" s="274"/>
      <c r="C14" s="275"/>
      <c r="D14" s="275"/>
      <c r="E14" s="275"/>
      <c r="F14" s="275"/>
      <c r="G14" s="275"/>
      <c r="H14" s="275"/>
      <c r="I14" s="275"/>
      <c r="J14" s="275"/>
      <c r="K14" s="271"/>
    </row>
    <row r="15" s="1" customFormat="1" ht="15" customHeight="1">
      <c r="B15" s="274"/>
      <c r="C15" s="275"/>
      <c r="D15" s="273" t="s">
        <v>287</v>
      </c>
      <c r="E15" s="273"/>
      <c r="F15" s="273"/>
      <c r="G15" s="273"/>
      <c r="H15" s="273"/>
      <c r="I15" s="273"/>
      <c r="J15" s="273"/>
      <c r="K15" s="271"/>
    </row>
    <row r="16" s="1" customFormat="1" ht="15" customHeight="1">
      <c r="B16" s="274"/>
      <c r="C16" s="275"/>
      <c r="D16" s="273" t="s">
        <v>288</v>
      </c>
      <c r="E16" s="273"/>
      <c r="F16" s="273"/>
      <c r="G16" s="273"/>
      <c r="H16" s="273"/>
      <c r="I16" s="273"/>
      <c r="J16" s="273"/>
      <c r="K16" s="271"/>
    </row>
    <row r="17" s="1" customFormat="1" ht="15" customHeight="1">
      <c r="B17" s="274"/>
      <c r="C17" s="275"/>
      <c r="D17" s="273" t="s">
        <v>289</v>
      </c>
      <c r="E17" s="273"/>
      <c r="F17" s="273"/>
      <c r="G17" s="273"/>
      <c r="H17" s="273"/>
      <c r="I17" s="273"/>
      <c r="J17" s="273"/>
      <c r="K17" s="271"/>
    </row>
    <row r="18" s="1" customFormat="1" ht="15" customHeight="1">
      <c r="B18" s="274"/>
      <c r="C18" s="275"/>
      <c r="D18" s="275"/>
      <c r="E18" s="277" t="s">
        <v>74</v>
      </c>
      <c r="F18" s="273" t="s">
        <v>290</v>
      </c>
      <c r="G18" s="273"/>
      <c r="H18" s="273"/>
      <c r="I18" s="273"/>
      <c r="J18" s="273"/>
      <c r="K18" s="271"/>
    </row>
    <row r="19" s="1" customFormat="1" ht="15" customHeight="1">
      <c r="B19" s="274"/>
      <c r="C19" s="275"/>
      <c r="D19" s="275"/>
      <c r="E19" s="277" t="s">
        <v>291</v>
      </c>
      <c r="F19" s="273" t="s">
        <v>292</v>
      </c>
      <c r="G19" s="273"/>
      <c r="H19" s="273"/>
      <c r="I19" s="273"/>
      <c r="J19" s="273"/>
      <c r="K19" s="271"/>
    </row>
    <row r="20" s="1" customFormat="1" ht="15" customHeight="1">
      <c r="B20" s="274"/>
      <c r="C20" s="275"/>
      <c r="D20" s="275"/>
      <c r="E20" s="277" t="s">
        <v>293</v>
      </c>
      <c r="F20" s="273" t="s">
        <v>294</v>
      </c>
      <c r="G20" s="273"/>
      <c r="H20" s="273"/>
      <c r="I20" s="273"/>
      <c r="J20" s="273"/>
      <c r="K20" s="271"/>
    </row>
    <row r="21" s="1" customFormat="1" ht="15" customHeight="1">
      <c r="B21" s="274"/>
      <c r="C21" s="275"/>
      <c r="D21" s="275"/>
      <c r="E21" s="277" t="s">
        <v>295</v>
      </c>
      <c r="F21" s="273" t="s">
        <v>296</v>
      </c>
      <c r="G21" s="273"/>
      <c r="H21" s="273"/>
      <c r="I21" s="273"/>
      <c r="J21" s="273"/>
      <c r="K21" s="271"/>
    </row>
    <row r="22" s="1" customFormat="1" ht="15" customHeight="1">
      <c r="B22" s="274"/>
      <c r="C22" s="275"/>
      <c r="D22" s="275"/>
      <c r="E22" s="277" t="s">
        <v>297</v>
      </c>
      <c r="F22" s="273" t="s">
        <v>298</v>
      </c>
      <c r="G22" s="273"/>
      <c r="H22" s="273"/>
      <c r="I22" s="273"/>
      <c r="J22" s="273"/>
      <c r="K22" s="271"/>
    </row>
    <row r="23" s="1" customFormat="1" ht="15" customHeight="1">
      <c r="B23" s="274"/>
      <c r="C23" s="275"/>
      <c r="D23" s="275"/>
      <c r="E23" s="277" t="s">
        <v>299</v>
      </c>
      <c r="F23" s="273" t="s">
        <v>300</v>
      </c>
      <c r="G23" s="273"/>
      <c r="H23" s="273"/>
      <c r="I23" s="273"/>
      <c r="J23" s="273"/>
      <c r="K23" s="271"/>
    </row>
    <row r="24" s="1" customFormat="1" ht="12.75" customHeight="1">
      <c r="B24" s="274"/>
      <c r="C24" s="275"/>
      <c r="D24" s="275"/>
      <c r="E24" s="275"/>
      <c r="F24" s="275"/>
      <c r="G24" s="275"/>
      <c r="H24" s="275"/>
      <c r="I24" s="275"/>
      <c r="J24" s="275"/>
      <c r="K24" s="271"/>
    </row>
    <row r="25" s="1" customFormat="1" ht="15" customHeight="1">
      <c r="B25" s="274"/>
      <c r="C25" s="273" t="s">
        <v>301</v>
      </c>
      <c r="D25" s="273"/>
      <c r="E25" s="273"/>
      <c r="F25" s="273"/>
      <c r="G25" s="273"/>
      <c r="H25" s="273"/>
      <c r="I25" s="273"/>
      <c r="J25" s="273"/>
      <c r="K25" s="271"/>
    </row>
    <row r="26" s="1" customFormat="1" ht="15" customHeight="1">
      <c r="B26" s="274"/>
      <c r="C26" s="273" t="s">
        <v>302</v>
      </c>
      <c r="D26" s="273"/>
      <c r="E26" s="273"/>
      <c r="F26" s="273"/>
      <c r="G26" s="273"/>
      <c r="H26" s="273"/>
      <c r="I26" s="273"/>
      <c r="J26" s="273"/>
      <c r="K26" s="271"/>
    </row>
    <row r="27" s="1" customFormat="1" ht="15" customHeight="1">
      <c r="B27" s="274"/>
      <c r="C27" s="273"/>
      <c r="D27" s="273" t="s">
        <v>303</v>
      </c>
      <c r="E27" s="273"/>
      <c r="F27" s="273"/>
      <c r="G27" s="273"/>
      <c r="H27" s="273"/>
      <c r="I27" s="273"/>
      <c r="J27" s="273"/>
      <c r="K27" s="271"/>
    </row>
    <row r="28" s="1" customFormat="1" ht="15" customHeight="1">
      <c r="B28" s="274"/>
      <c r="C28" s="275"/>
      <c r="D28" s="273" t="s">
        <v>304</v>
      </c>
      <c r="E28" s="273"/>
      <c r="F28" s="273"/>
      <c r="G28" s="273"/>
      <c r="H28" s="273"/>
      <c r="I28" s="273"/>
      <c r="J28" s="273"/>
      <c r="K28" s="271"/>
    </row>
    <row r="29" s="1" customFormat="1" ht="12.75" customHeight="1">
      <c r="B29" s="274"/>
      <c r="C29" s="275"/>
      <c r="D29" s="275"/>
      <c r="E29" s="275"/>
      <c r="F29" s="275"/>
      <c r="G29" s="275"/>
      <c r="H29" s="275"/>
      <c r="I29" s="275"/>
      <c r="J29" s="275"/>
      <c r="K29" s="271"/>
    </row>
    <row r="30" s="1" customFormat="1" ht="15" customHeight="1">
      <c r="B30" s="274"/>
      <c r="C30" s="275"/>
      <c r="D30" s="273" t="s">
        <v>305</v>
      </c>
      <c r="E30" s="273"/>
      <c r="F30" s="273"/>
      <c r="G30" s="273"/>
      <c r="H30" s="273"/>
      <c r="I30" s="273"/>
      <c r="J30" s="273"/>
      <c r="K30" s="271"/>
    </row>
    <row r="31" s="1" customFormat="1" ht="15" customHeight="1">
      <c r="B31" s="274"/>
      <c r="C31" s="275"/>
      <c r="D31" s="273" t="s">
        <v>306</v>
      </c>
      <c r="E31" s="273"/>
      <c r="F31" s="273"/>
      <c r="G31" s="273"/>
      <c r="H31" s="273"/>
      <c r="I31" s="273"/>
      <c r="J31" s="273"/>
      <c r="K31" s="271"/>
    </row>
    <row r="32" s="1" customFormat="1" ht="12.75" customHeight="1">
      <c r="B32" s="274"/>
      <c r="C32" s="275"/>
      <c r="D32" s="275"/>
      <c r="E32" s="275"/>
      <c r="F32" s="275"/>
      <c r="G32" s="275"/>
      <c r="H32" s="275"/>
      <c r="I32" s="275"/>
      <c r="J32" s="275"/>
      <c r="K32" s="271"/>
    </row>
    <row r="33" s="1" customFormat="1" ht="15" customHeight="1">
      <c r="B33" s="274"/>
      <c r="C33" s="275"/>
      <c r="D33" s="273" t="s">
        <v>307</v>
      </c>
      <c r="E33" s="273"/>
      <c r="F33" s="273"/>
      <c r="G33" s="273"/>
      <c r="H33" s="273"/>
      <c r="I33" s="273"/>
      <c r="J33" s="273"/>
      <c r="K33" s="271"/>
    </row>
    <row r="34" s="1" customFormat="1" ht="15" customHeight="1">
      <c r="B34" s="274"/>
      <c r="C34" s="275"/>
      <c r="D34" s="273" t="s">
        <v>308</v>
      </c>
      <c r="E34" s="273"/>
      <c r="F34" s="273"/>
      <c r="G34" s="273"/>
      <c r="H34" s="273"/>
      <c r="I34" s="273"/>
      <c r="J34" s="273"/>
      <c r="K34" s="271"/>
    </row>
    <row r="35" s="1" customFormat="1" ht="15" customHeight="1">
      <c r="B35" s="274"/>
      <c r="C35" s="275"/>
      <c r="D35" s="273" t="s">
        <v>309</v>
      </c>
      <c r="E35" s="273"/>
      <c r="F35" s="273"/>
      <c r="G35" s="273"/>
      <c r="H35" s="273"/>
      <c r="I35" s="273"/>
      <c r="J35" s="273"/>
      <c r="K35" s="271"/>
    </row>
    <row r="36" s="1" customFormat="1" ht="15" customHeight="1">
      <c r="B36" s="274"/>
      <c r="C36" s="275"/>
      <c r="D36" s="273"/>
      <c r="E36" s="276" t="s">
        <v>94</v>
      </c>
      <c r="F36" s="273"/>
      <c r="G36" s="273" t="s">
        <v>310</v>
      </c>
      <c r="H36" s="273"/>
      <c r="I36" s="273"/>
      <c r="J36" s="273"/>
      <c r="K36" s="271"/>
    </row>
    <row r="37" s="1" customFormat="1" ht="30.75" customHeight="1">
      <c r="B37" s="274"/>
      <c r="C37" s="275"/>
      <c r="D37" s="273"/>
      <c r="E37" s="276" t="s">
        <v>311</v>
      </c>
      <c r="F37" s="273"/>
      <c r="G37" s="273" t="s">
        <v>312</v>
      </c>
      <c r="H37" s="273"/>
      <c r="I37" s="273"/>
      <c r="J37" s="273"/>
      <c r="K37" s="271"/>
    </row>
    <row r="38" s="1" customFormat="1" ht="15" customHeight="1">
      <c r="B38" s="274"/>
      <c r="C38" s="275"/>
      <c r="D38" s="273"/>
      <c r="E38" s="276" t="s">
        <v>51</v>
      </c>
      <c r="F38" s="273"/>
      <c r="G38" s="273" t="s">
        <v>313</v>
      </c>
      <c r="H38" s="273"/>
      <c r="I38" s="273"/>
      <c r="J38" s="273"/>
      <c r="K38" s="271"/>
    </row>
    <row r="39" s="1" customFormat="1" ht="15" customHeight="1">
      <c r="B39" s="274"/>
      <c r="C39" s="275"/>
      <c r="D39" s="273"/>
      <c r="E39" s="276" t="s">
        <v>52</v>
      </c>
      <c r="F39" s="273"/>
      <c r="G39" s="273" t="s">
        <v>314</v>
      </c>
      <c r="H39" s="273"/>
      <c r="I39" s="273"/>
      <c r="J39" s="273"/>
      <c r="K39" s="271"/>
    </row>
    <row r="40" s="1" customFormat="1" ht="15" customHeight="1">
      <c r="B40" s="274"/>
      <c r="C40" s="275"/>
      <c r="D40" s="273"/>
      <c r="E40" s="276" t="s">
        <v>95</v>
      </c>
      <c r="F40" s="273"/>
      <c r="G40" s="273" t="s">
        <v>315</v>
      </c>
      <c r="H40" s="273"/>
      <c r="I40" s="273"/>
      <c r="J40" s="273"/>
      <c r="K40" s="271"/>
    </row>
    <row r="41" s="1" customFormat="1" ht="15" customHeight="1">
      <c r="B41" s="274"/>
      <c r="C41" s="275"/>
      <c r="D41" s="273"/>
      <c r="E41" s="276" t="s">
        <v>96</v>
      </c>
      <c r="F41" s="273"/>
      <c r="G41" s="273" t="s">
        <v>316</v>
      </c>
      <c r="H41" s="273"/>
      <c r="I41" s="273"/>
      <c r="J41" s="273"/>
      <c r="K41" s="271"/>
    </row>
    <row r="42" s="1" customFormat="1" ht="15" customHeight="1">
      <c r="B42" s="274"/>
      <c r="C42" s="275"/>
      <c r="D42" s="273"/>
      <c r="E42" s="276" t="s">
        <v>317</v>
      </c>
      <c r="F42" s="273"/>
      <c r="G42" s="273" t="s">
        <v>318</v>
      </c>
      <c r="H42" s="273"/>
      <c r="I42" s="273"/>
      <c r="J42" s="273"/>
      <c r="K42" s="271"/>
    </row>
    <row r="43" s="1" customFormat="1" ht="15" customHeight="1">
      <c r="B43" s="274"/>
      <c r="C43" s="275"/>
      <c r="D43" s="273"/>
      <c r="E43" s="276"/>
      <c r="F43" s="273"/>
      <c r="G43" s="273" t="s">
        <v>319</v>
      </c>
      <c r="H43" s="273"/>
      <c r="I43" s="273"/>
      <c r="J43" s="273"/>
      <c r="K43" s="271"/>
    </row>
    <row r="44" s="1" customFormat="1" ht="15" customHeight="1">
      <c r="B44" s="274"/>
      <c r="C44" s="275"/>
      <c r="D44" s="273"/>
      <c r="E44" s="276" t="s">
        <v>320</v>
      </c>
      <c r="F44" s="273"/>
      <c r="G44" s="273" t="s">
        <v>321</v>
      </c>
      <c r="H44" s="273"/>
      <c r="I44" s="273"/>
      <c r="J44" s="273"/>
      <c r="K44" s="271"/>
    </row>
    <row r="45" s="1" customFormat="1" ht="15" customHeight="1">
      <c r="B45" s="274"/>
      <c r="C45" s="275"/>
      <c r="D45" s="273"/>
      <c r="E45" s="276" t="s">
        <v>98</v>
      </c>
      <c r="F45" s="273"/>
      <c r="G45" s="273" t="s">
        <v>322</v>
      </c>
      <c r="H45" s="273"/>
      <c r="I45" s="273"/>
      <c r="J45" s="273"/>
      <c r="K45" s="271"/>
    </row>
    <row r="46" s="1" customFormat="1" ht="12.75" customHeight="1">
      <c r="B46" s="274"/>
      <c r="C46" s="275"/>
      <c r="D46" s="273"/>
      <c r="E46" s="273"/>
      <c r="F46" s="273"/>
      <c r="G46" s="273"/>
      <c r="H46" s="273"/>
      <c r="I46" s="273"/>
      <c r="J46" s="273"/>
      <c r="K46" s="271"/>
    </row>
    <row r="47" s="1" customFormat="1" ht="15" customHeight="1">
      <c r="B47" s="274"/>
      <c r="C47" s="275"/>
      <c r="D47" s="273" t="s">
        <v>323</v>
      </c>
      <c r="E47" s="273"/>
      <c r="F47" s="273"/>
      <c r="G47" s="273"/>
      <c r="H47" s="273"/>
      <c r="I47" s="273"/>
      <c r="J47" s="273"/>
      <c r="K47" s="271"/>
    </row>
    <row r="48" s="1" customFormat="1" ht="15" customHeight="1">
      <c r="B48" s="274"/>
      <c r="C48" s="275"/>
      <c r="D48" s="275"/>
      <c r="E48" s="273" t="s">
        <v>324</v>
      </c>
      <c r="F48" s="273"/>
      <c r="G48" s="273"/>
      <c r="H48" s="273"/>
      <c r="I48" s="273"/>
      <c r="J48" s="273"/>
      <c r="K48" s="271"/>
    </row>
    <row r="49" s="1" customFormat="1" ht="15" customHeight="1">
      <c r="B49" s="274"/>
      <c r="C49" s="275"/>
      <c r="D49" s="275"/>
      <c r="E49" s="273" t="s">
        <v>325</v>
      </c>
      <c r="F49" s="273"/>
      <c r="G49" s="273"/>
      <c r="H49" s="273"/>
      <c r="I49" s="273"/>
      <c r="J49" s="273"/>
      <c r="K49" s="271"/>
    </row>
    <row r="50" s="1" customFormat="1" ht="15" customHeight="1">
      <c r="B50" s="274"/>
      <c r="C50" s="275"/>
      <c r="D50" s="275"/>
      <c r="E50" s="273" t="s">
        <v>326</v>
      </c>
      <c r="F50" s="273"/>
      <c r="G50" s="273"/>
      <c r="H50" s="273"/>
      <c r="I50" s="273"/>
      <c r="J50" s="273"/>
      <c r="K50" s="271"/>
    </row>
    <row r="51" s="1" customFormat="1" ht="15" customHeight="1">
      <c r="B51" s="274"/>
      <c r="C51" s="275"/>
      <c r="D51" s="273" t="s">
        <v>327</v>
      </c>
      <c r="E51" s="273"/>
      <c r="F51" s="273"/>
      <c r="G51" s="273"/>
      <c r="H51" s="273"/>
      <c r="I51" s="273"/>
      <c r="J51" s="273"/>
      <c r="K51" s="271"/>
    </row>
    <row r="52" s="1" customFormat="1" ht="25.5" customHeight="1">
      <c r="B52" s="269"/>
      <c r="C52" s="270" t="s">
        <v>328</v>
      </c>
      <c r="D52" s="270"/>
      <c r="E52" s="270"/>
      <c r="F52" s="270"/>
      <c r="G52" s="270"/>
      <c r="H52" s="270"/>
      <c r="I52" s="270"/>
      <c r="J52" s="270"/>
      <c r="K52" s="271"/>
    </row>
    <row r="53" s="1" customFormat="1" ht="5.25" customHeight="1">
      <c r="B53" s="269"/>
      <c r="C53" s="272"/>
      <c r="D53" s="272"/>
      <c r="E53" s="272"/>
      <c r="F53" s="272"/>
      <c r="G53" s="272"/>
      <c r="H53" s="272"/>
      <c r="I53" s="272"/>
      <c r="J53" s="272"/>
      <c r="K53" s="271"/>
    </row>
    <row r="54" s="1" customFormat="1" ht="15" customHeight="1">
      <c r="B54" s="269"/>
      <c r="C54" s="273" t="s">
        <v>329</v>
      </c>
      <c r="D54" s="273"/>
      <c r="E54" s="273"/>
      <c r="F54" s="273"/>
      <c r="G54" s="273"/>
      <c r="H54" s="273"/>
      <c r="I54" s="273"/>
      <c r="J54" s="273"/>
      <c r="K54" s="271"/>
    </row>
    <row r="55" s="1" customFormat="1" ht="15" customHeight="1">
      <c r="B55" s="269"/>
      <c r="C55" s="273" t="s">
        <v>330</v>
      </c>
      <c r="D55" s="273"/>
      <c r="E55" s="273"/>
      <c r="F55" s="273"/>
      <c r="G55" s="273"/>
      <c r="H55" s="273"/>
      <c r="I55" s="273"/>
      <c r="J55" s="273"/>
      <c r="K55" s="271"/>
    </row>
    <row r="56" s="1" customFormat="1" ht="12.75" customHeight="1">
      <c r="B56" s="269"/>
      <c r="C56" s="273"/>
      <c r="D56" s="273"/>
      <c r="E56" s="273"/>
      <c r="F56" s="273"/>
      <c r="G56" s="273"/>
      <c r="H56" s="273"/>
      <c r="I56" s="273"/>
      <c r="J56" s="273"/>
      <c r="K56" s="271"/>
    </row>
    <row r="57" s="1" customFormat="1" ht="15" customHeight="1">
      <c r="B57" s="269"/>
      <c r="C57" s="273" t="s">
        <v>331</v>
      </c>
      <c r="D57" s="273"/>
      <c r="E57" s="273"/>
      <c r="F57" s="273"/>
      <c r="G57" s="273"/>
      <c r="H57" s="273"/>
      <c r="I57" s="273"/>
      <c r="J57" s="273"/>
      <c r="K57" s="271"/>
    </row>
    <row r="58" s="1" customFormat="1" ht="15" customHeight="1">
      <c r="B58" s="269"/>
      <c r="C58" s="275"/>
      <c r="D58" s="273" t="s">
        <v>332</v>
      </c>
      <c r="E58" s="273"/>
      <c r="F58" s="273"/>
      <c r="G58" s="273"/>
      <c r="H58" s="273"/>
      <c r="I58" s="273"/>
      <c r="J58" s="273"/>
      <c r="K58" s="271"/>
    </row>
    <row r="59" s="1" customFormat="1" ht="15" customHeight="1">
      <c r="B59" s="269"/>
      <c r="C59" s="275"/>
      <c r="D59" s="273" t="s">
        <v>333</v>
      </c>
      <c r="E59" s="273"/>
      <c r="F59" s="273"/>
      <c r="G59" s="273"/>
      <c r="H59" s="273"/>
      <c r="I59" s="273"/>
      <c r="J59" s="273"/>
      <c r="K59" s="271"/>
    </row>
    <row r="60" s="1" customFormat="1" ht="15" customHeight="1">
      <c r="B60" s="269"/>
      <c r="C60" s="275"/>
      <c r="D60" s="273" t="s">
        <v>334</v>
      </c>
      <c r="E60" s="273"/>
      <c r="F60" s="273"/>
      <c r="G60" s="273"/>
      <c r="H60" s="273"/>
      <c r="I60" s="273"/>
      <c r="J60" s="273"/>
      <c r="K60" s="271"/>
    </row>
    <row r="61" s="1" customFormat="1" ht="15" customHeight="1">
      <c r="B61" s="269"/>
      <c r="C61" s="275"/>
      <c r="D61" s="273" t="s">
        <v>335</v>
      </c>
      <c r="E61" s="273"/>
      <c r="F61" s="273"/>
      <c r="G61" s="273"/>
      <c r="H61" s="273"/>
      <c r="I61" s="273"/>
      <c r="J61" s="273"/>
      <c r="K61" s="271"/>
    </row>
    <row r="62" s="1" customFormat="1" ht="15" customHeight="1">
      <c r="B62" s="269"/>
      <c r="C62" s="275"/>
      <c r="D62" s="278" t="s">
        <v>336</v>
      </c>
      <c r="E62" s="278"/>
      <c r="F62" s="278"/>
      <c r="G62" s="278"/>
      <c r="H62" s="278"/>
      <c r="I62" s="278"/>
      <c r="J62" s="278"/>
      <c r="K62" s="271"/>
    </row>
    <row r="63" s="1" customFormat="1" ht="15" customHeight="1">
      <c r="B63" s="269"/>
      <c r="C63" s="275"/>
      <c r="D63" s="273" t="s">
        <v>337</v>
      </c>
      <c r="E63" s="273"/>
      <c r="F63" s="273"/>
      <c r="G63" s="273"/>
      <c r="H63" s="273"/>
      <c r="I63" s="273"/>
      <c r="J63" s="273"/>
      <c r="K63" s="271"/>
    </row>
    <row r="64" s="1" customFormat="1" ht="12.75" customHeight="1">
      <c r="B64" s="269"/>
      <c r="C64" s="275"/>
      <c r="D64" s="275"/>
      <c r="E64" s="279"/>
      <c r="F64" s="275"/>
      <c r="G64" s="275"/>
      <c r="H64" s="275"/>
      <c r="I64" s="275"/>
      <c r="J64" s="275"/>
      <c r="K64" s="271"/>
    </row>
    <row r="65" s="1" customFormat="1" ht="15" customHeight="1">
      <c r="B65" s="269"/>
      <c r="C65" s="275"/>
      <c r="D65" s="273" t="s">
        <v>338</v>
      </c>
      <c r="E65" s="273"/>
      <c r="F65" s="273"/>
      <c r="G65" s="273"/>
      <c r="H65" s="273"/>
      <c r="I65" s="273"/>
      <c r="J65" s="273"/>
      <c r="K65" s="271"/>
    </row>
    <row r="66" s="1" customFormat="1" ht="15" customHeight="1">
      <c r="B66" s="269"/>
      <c r="C66" s="275"/>
      <c r="D66" s="278" t="s">
        <v>339</v>
      </c>
      <c r="E66" s="278"/>
      <c r="F66" s="278"/>
      <c r="G66" s="278"/>
      <c r="H66" s="278"/>
      <c r="I66" s="278"/>
      <c r="J66" s="278"/>
      <c r="K66" s="271"/>
    </row>
    <row r="67" s="1" customFormat="1" ht="15" customHeight="1">
      <c r="B67" s="269"/>
      <c r="C67" s="275"/>
      <c r="D67" s="273" t="s">
        <v>340</v>
      </c>
      <c r="E67" s="273"/>
      <c r="F67" s="273"/>
      <c r="G67" s="273"/>
      <c r="H67" s="273"/>
      <c r="I67" s="273"/>
      <c r="J67" s="273"/>
      <c r="K67" s="271"/>
    </row>
    <row r="68" s="1" customFormat="1" ht="15" customHeight="1">
      <c r="B68" s="269"/>
      <c r="C68" s="275"/>
      <c r="D68" s="273" t="s">
        <v>341</v>
      </c>
      <c r="E68" s="273"/>
      <c r="F68" s="273"/>
      <c r="G68" s="273"/>
      <c r="H68" s="273"/>
      <c r="I68" s="273"/>
      <c r="J68" s="273"/>
      <c r="K68" s="271"/>
    </row>
    <row r="69" s="1" customFormat="1" ht="15" customHeight="1">
      <c r="B69" s="269"/>
      <c r="C69" s="275"/>
      <c r="D69" s="273" t="s">
        <v>342</v>
      </c>
      <c r="E69" s="273"/>
      <c r="F69" s="273"/>
      <c r="G69" s="273"/>
      <c r="H69" s="273"/>
      <c r="I69" s="273"/>
      <c r="J69" s="273"/>
      <c r="K69" s="271"/>
    </row>
    <row r="70" s="1" customFormat="1" ht="15" customHeight="1">
      <c r="B70" s="269"/>
      <c r="C70" s="275"/>
      <c r="D70" s="273" t="s">
        <v>343</v>
      </c>
      <c r="E70" s="273"/>
      <c r="F70" s="273"/>
      <c r="G70" s="273"/>
      <c r="H70" s="273"/>
      <c r="I70" s="273"/>
      <c r="J70" s="273"/>
      <c r="K70" s="271"/>
    </row>
    <row r="71" s="1" customFormat="1" ht="12.75" customHeight="1">
      <c r="B71" s="280"/>
      <c r="C71" s="281"/>
      <c r="D71" s="281"/>
      <c r="E71" s="281"/>
      <c r="F71" s="281"/>
      <c r="G71" s="281"/>
      <c r="H71" s="281"/>
      <c r="I71" s="281"/>
      <c r="J71" s="281"/>
      <c r="K71" s="282"/>
    </row>
    <row r="72" s="1" customFormat="1" ht="18.75" customHeight="1">
      <c r="B72" s="283"/>
      <c r="C72" s="283"/>
      <c r="D72" s="283"/>
      <c r="E72" s="283"/>
      <c r="F72" s="283"/>
      <c r="G72" s="283"/>
      <c r="H72" s="283"/>
      <c r="I72" s="283"/>
      <c r="J72" s="283"/>
      <c r="K72" s="284"/>
    </row>
    <row r="73" s="1" customFormat="1" ht="18.75" customHeight="1">
      <c r="B73" s="284"/>
      <c r="C73" s="284"/>
      <c r="D73" s="284"/>
      <c r="E73" s="284"/>
      <c r="F73" s="284"/>
      <c r="G73" s="284"/>
      <c r="H73" s="284"/>
      <c r="I73" s="284"/>
      <c r="J73" s="284"/>
      <c r="K73" s="284"/>
    </row>
    <row r="74" s="1" customFormat="1" ht="7.5" customHeight="1">
      <c r="B74" s="285"/>
      <c r="C74" s="286"/>
      <c r="D74" s="286"/>
      <c r="E74" s="286"/>
      <c r="F74" s="286"/>
      <c r="G74" s="286"/>
      <c r="H74" s="286"/>
      <c r="I74" s="286"/>
      <c r="J74" s="286"/>
      <c r="K74" s="287"/>
    </row>
    <row r="75" s="1" customFormat="1" ht="45" customHeight="1">
      <c r="B75" s="288"/>
      <c r="C75" s="289" t="s">
        <v>344</v>
      </c>
      <c r="D75" s="289"/>
      <c r="E75" s="289"/>
      <c r="F75" s="289"/>
      <c r="G75" s="289"/>
      <c r="H75" s="289"/>
      <c r="I75" s="289"/>
      <c r="J75" s="289"/>
      <c r="K75" s="290"/>
    </row>
    <row r="76" s="1" customFormat="1" ht="17.25" customHeight="1">
      <c r="B76" s="288"/>
      <c r="C76" s="291" t="s">
        <v>345</v>
      </c>
      <c r="D76" s="291"/>
      <c r="E76" s="291"/>
      <c r="F76" s="291" t="s">
        <v>346</v>
      </c>
      <c r="G76" s="292"/>
      <c r="H76" s="291" t="s">
        <v>52</v>
      </c>
      <c r="I76" s="291" t="s">
        <v>55</v>
      </c>
      <c r="J76" s="291" t="s">
        <v>347</v>
      </c>
      <c r="K76" s="290"/>
    </row>
    <row r="77" s="1" customFormat="1" ht="17.25" customHeight="1">
      <c r="B77" s="288"/>
      <c r="C77" s="293" t="s">
        <v>348</v>
      </c>
      <c r="D77" s="293"/>
      <c r="E77" s="293"/>
      <c r="F77" s="294" t="s">
        <v>349</v>
      </c>
      <c r="G77" s="295"/>
      <c r="H77" s="293"/>
      <c r="I77" s="293"/>
      <c r="J77" s="293" t="s">
        <v>350</v>
      </c>
      <c r="K77" s="290"/>
    </row>
    <row r="78" s="1" customFormat="1" ht="5.25" customHeight="1">
      <c r="B78" s="288"/>
      <c r="C78" s="296"/>
      <c r="D78" s="296"/>
      <c r="E78" s="296"/>
      <c r="F78" s="296"/>
      <c r="G78" s="297"/>
      <c r="H78" s="296"/>
      <c r="I78" s="296"/>
      <c r="J78" s="296"/>
      <c r="K78" s="290"/>
    </row>
    <row r="79" s="1" customFormat="1" ht="15" customHeight="1">
      <c r="B79" s="288"/>
      <c r="C79" s="276" t="s">
        <v>51</v>
      </c>
      <c r="D79" s="296"/>
      <c r="E79" s="296"/>
      <c r="F79" s="298" t="s">
        <v>351</v>
      </c>
      <c r="G79" s="297"/>
      <c r="H79" s="276" t="s">
        <v>352</v>
      </c>
      <c r="I79" s="276" t="s">
        <v>353</v>
      </c>
      <c r="J79" s="276">
        <v>20</v>
      </c>
      <c r="K79" s="290"/>
    </row>
    <row r="80" s="1" customFormat="1" ht="15" customHeight="1">
      <c r="B80" s="288"/>
      <c r="C80" s="276" t="s">
        <v>354</v>
      </c>
      <c r="D80" s="276"/>
      <c r="E80" s="276"/>
      <c r="F80" s="298" t="s">
        <v>351</v>
      </c>
      <c r="G80" s="297"/>
      <c r="H80" s="276" t="s">
        <v>355</v>
      </c>
      <c r="I80" s="276" t="s">
        <v>353</v>
      </c>
      <c r="J80" s="276">
        <v>120</v>
      </c>
      <c r="K80" s="290"/>
    </row>
    <row r="81" s="1" customFormat="1" ht="15" customHeight="1">
      <c r="B81" s="299"/>
      <c r="C81" s="276" t="s">
        <v>356</v>
      </c>
      <c r="D81" s="276"/>
      <c r="E81" s="276"/>
      <c r="F81" s="298" t="s">
        <v>357</v>
      </c>
      <c r="G81" s="297"/>
      <c r="H81" s="276" t="s">
        <v>358</v>
      </c>
      <c r="I81" s="276" t="s">
        <v>353</v>
      </c>
      <c r="J81" s="276">
        <v>50</v>
      </c>
      <c r="K81" s="290"/>
    </row>
    <row r="82" s="1" customFormat="1" ht="15" customHeight="1">
      <c r="B82" s="299"/>
      <c r="C82" s="276" t="s">
        <v>359</v>
      </c>
      <c r="D82" s="276"/>
      <c r="E82" s="276"/>
      <c r="F82" s="298" t="s">
        <v>351</v>
      </c>
      <c r="G82" s="297"/>
      <c r="H82" s="276" t="s">
        <v>360</v>
      </c>
      <c r="I82" s="276" t="s">
        <v>361</v>
      </c>
      <c r="J82" s="276"/>
      <c r="K82" s="290"/>
    </row>
    <row r="83" s="1" customFormat="1" ht="15" customHeight="1">
      <c r="B83" s="299"/>
      <c r="C83" s="300" t="s">
        <v>362</v>
      </c>
      <c r="D83" s="300"/>
      <c r="E83" s="300"/>
      <c r="F83" s="301" t="s">
        <v>357</v>
      </c>
      <c r="G83" s="300"/>
      <c r="H83" s="300" t="s">
        <v>363</v>
      </c>
      <c r="I83" s="300" t="s">
        <v>353</v>
      </c>
      <c r="J83" s="300">
        <v>15</v>
      </c>
      <c r="K83" s="290"/>
    </row>
    <row r="84" s="1" customFormat="1" ht="15" customHeight="1">
      <c r="B84" s="299"/>
      <c r="C84" s="300" t="s">
        <v>364</v>
      </c>
      <c r="D84" s="300"/>
      <c r="E84" s="300"/>
      <c r="F84" s="301" t="s">
        <v>357</v>
      </c>
      <c r="G84" s="300"/>
      <c r="H84" s="300" t="s">
        <v>365</v>
      </c>
      <c r="I84" s="300" t="s">
        <v>353</v>
      </c>
      <c r="J84" s="300">
        <v>15</v>
      </c>
      <c r="K84" s="290"/>
    </row>
    <row r="85" s="1" customFormat="1" ht="15" customHeight="1">
      <c r="B85" s="299"/>
      <c r="C85" s="300" t="s">
        <v>366</v>
      </c>
      <c r="D85" s="300"/>
      <c r="E85" s="300"/>
      <c r="F85" s="301" t="s">
        <v>357</v>
      </c>
      <c r="G85" s="300"/>
      <c r="H85" s="300" t="s">
        <v>367</v>
      </c>
      <c r="I85" s="300" t="s">
        <v>353</v>
      </c>
      <c r="J85" s="300">
        <v>20</v>
      </c>
      <c r="K85" s="290"/>
    </row>
    <row r="86" s="1" customFormat="1" ht="15" customHeight="1">
      <c r="B86" s="299"/>
      <c r="C86" s="300" t="s">
        <v>368</v>
      </c>
      <c r="D86" s="300"/>
      <c r="E86" s="300"/>
      <c r="F86" s="301" t="s">
        <v>357</v>
      </c>
      <c r="G86" s="300"/>
      <c r="H86" s="300" t="s">
        <v>369</v>
      </c>
      <c r="I86" s="300" t="s">
        <v>353</v>
      </c>
      <c r="J86" s="300">
        <v>20</v>
      </c>
      <c r="K86" s="290"/>
    </row>
    <row r="87" s="1" customFormat="1" ht="15" customHeight="1">
      <c r="B87" s="299"/>
      <c r="C87" s="276" t="s">
        <v>370</v>
      </c>
      <c r="D87" s="276"/>
      <c r="E87" s="276"/>
      <c r="F87" s="298" t="s">
        <v>357</v>
      </c>
      <c r="G87" s="297"/>
      <c r="H87" s="276" t="s">
        <v>371</v>
      </c>
      <c r="I87" s="276" t="s">
        <v>353</v>
      </c>
      <c r="J87" s="276">
        <v>50</v>
      </c>
      <c r="K87" s="290"/>
    </row>
    <row r="88" s="1" customFormat="1" ht="15" customHeight="1">
      <c r="B88" s="299"/>
      <c r="C88" s="276" t="s">
        <v>372</v>
      </c>
      <c r="D88" s="276"/>
      <c r="E88" s="276"/>
      <c r="F88" s="298" t="s">
        <v>357</v>
      </c>
      <c r="G88" s="297"/>
      <c r="H88" s="276" t="s">
        <v>373</v>
      </c>
      <c r="I88" s="276" t="s">
        <v>353</v>
      </c>
      <c r="J88" s="276">
        <v>20</v>
      </c>
      <c r="K88" s="290"/>
    </row>
    <row r="89" s="1" customFormat="1" ht="15" customHeight="1">
      <c r="B89" s="299"/>
      <c r="C89" s="276" t="s">
        <v>374</v>
      </c>
      <c r="D89" s="276"/>
      <c r="E89" s="276"/>
      <c r="F89" s="298" t="s">
        <v>357</v>
      </c>
      <c r="G89" s="297"/>
      <c r="H89" s="276" t="s">
        <v>375</v>
      </c>
      <c r="I89" s="276" t="s">
        <v>353</v>
      </c>
      <c r="J89" s="276">
        <v>20</v>
      </c>
      <c r="K89" s="290"/>
    </row>
    <row r="90" s="1" customFormat="1" ht="15" customHeight="1">
      <c r="B90" s="299"/>
      <c r="C90" s="276" t="s">
        <v>376</v>
      </c>
      <c r="D90" s="276"/>
      <c r="E90" s="276"/>
      <c r="F90" s="298" t="s">
        <v>357</v>
      </c>
      <c r="G90" s="297"/>
      <c r="H90" s="276" t="s">
        <v>377</v>
      </c>
      <c r="I90" s="276" t="s">
        <v>353</v>
      </c>
      <c r="J90" s="276">
        <v>50</v>
      </c>
      <c r="K90" s="290"/>
    </row>
    <row r="91" s="1" customFormat="1" ht="15" customHeight="1">
      <c r="B91" s="299"/>
      <c r="C91" s="276" t="s">
        <v>378</v>
      </c>
      <c r="D91" s="276"/>
      <c r="E91" s="276"/>
      <c r="F91" s="298" t="s">
        <v>357</v>
      </c>
      <c r="G91" s="297"/>
      <c r="H91" s="276" t="s">
        <v>378</v>
      </c>
      <c r="I91" s="276" t="s">
        <v>353</v>
      </c>
      <c r="J91" s="276">
        <v>50</v>
      </c>
      <c r="K91" s="290"/>
    </row>
    <row r="92" s="1" customFormat="1" ht="15" customHeight="1">
      <c r="B92" s="299"/>
      <c r="C92" s="276" t="s">
        <v>379</v>
      </c>
      <c r="D92" s="276"/>
      <c r="E92" s="276"/>
      <c r="F92" s="298" t="s">
        <v>357</v>
      </c>
      <c r="G92" s="297"/>
      <c r="H92" s="276" t="s">
        <v>380</v>
      </c>
      <c r="I92" s="276" t="s">
        <v>353</v>
      </c>
      <c r="J92" s="276">
        <v>255</v>
      </c>
      <c r="K92" s="290"/>
    </row>
    <row r="93" s="1" customFormat="1" ht="15" customHeight="1">
      <c r="B93" s="299"/>
      <c r="C93" s="276" t="s">
        <v>381</v>
      </c>
      <c r="D93" s="276"/>
      <c r="E93" s="276"/>
      <c r="F93" s="298" t="s">
        <v>351</v>
      </c>
      <c r="G93" s="297"/>
      <c r="H93" s="276" t="s">
        <v>382</v>
      </c>
      <c r="I93" s="276" t="s">
        <v>383</v>
      </c>
      <c r="J93" s="276"/>
      <c r="K93" s="290"/>
    </row>
    <row r="94" s="1" customFormat="1" ht="15" customHeight="1">
      <c r="B94" s="299"/>
      <c r="C94" s="276" t="s">
        <v>384</v>
      </c>
      <c r="D94" s="276"/>
      <c r="E94" s="276"/>
      <c r="F94" s="298" t="s">
        <v>351</v>
      </c>
      <c r="G94" s="297"/>
      <c r="H94" s="276" t="s">
        <v>385</v>
      </c>
      <c r="I94" s="276" t="s">
        <v>386</v>
      </c>
      <c r="J94" s="276"/>
      <c r="K94" s="290"/>
    </row>
    <row r="95" s="1" customFormat="1" ht="15" customHeight="1">
      <c r="B95" s="299"/>
      <c r="C95" s="276" t="s">
        <v>387</v>
      </c>
      <c r="D95" s="276"/>
      <c r="E95" s="276"/>
      <c r="F95" s="298" t="s">
        <v>351</v>
      </c>
      <c r="G95" s="297"/>
      <c r="H95" s="276" t="s">
        <v>387</v>
      </c>
      <c r="I95" s="276" t="s">
        <v>386</v>
      </c>
      <c r="J95" s="276"/>
      <c r="K95" s="290"/>
    </row>
    <row r="96" s="1" customFormat="1" ht="15" customHeight="1">
      <c r="B96" s="299"/>
      <c r="C96" s="276" t="s">
        <v>36</v>
      </c>
      <c r="D96" s="276"/>
      <c r="E96" s="276"/>
      <c r="F96" s="298" t="s">
        <v>351</v>
      </c>
      <c r="G96" s="297"/>
      <c r="H96" s="276" t="s">
        <v>388</v>
      </c>
      <c r="I96" s="276" t="s">
        <v>386</v>
      </c>
      <c r="J96" s="276"/>
      <c r="K96" s="290"/>
    </row>
    <row r="97" s="1" customFormat="1" ht="15" customHeight="1">
      <c r="B97" s="299"/>
      <c r="C97" s="276" t="s">
        <v>46</v>
      </c>
      <c r="D97" s="276"/>
      <c r="E97" s="276"/>
      <c r="F97" s="298" t="s">
        <v>351</v>
      </c>
      <c r="G97" s="297"/>
      <c r="H97" s="276" t="s">
        <v>389</v>
      </c>
      <c r="I97" s="276" t="s">
        <v>386</v>
      </c>
      <c r="J97" s="276"/>
      <c r="K97" s="290"/>
    </row>
    <row r="98" s="1" customFormat="1" ht="15" customHeight="1">
      <c r="B98" s="302"/>
      <c r="C98" s="303"/>
      <c r="D98" s="303"/>
      <c r="E98" s="303"/>
      <c r="F98" s="303"/>
      <c r="G98" s="303"/>
      <c r="H98" s="303"/>
      <c r="I98" s="303"/>
      <c r="J98" s="303"/>
      <c r="K98" s="304"/>
    </row>
    <row r="99" s="1" customFormat="1" ht="18.75" customHeight="1">
      <c r="B99" s="305"/>
      <c r="C99" s="306"/>
      <c r="D99" s="306"/>
      <c r="E99" s="306"/>
      <c r="F99" s="306"/>
      <c r="G99" s="306"/>
      <c r="H99" s="306"/>
      <c r="I99" s="306"/>
      <c r="J99" s="306"/>
      <c r="K99" s="305"/>
    </row>
    <row r="100" s="1" customFormat="1" ht="18.75" customHeight="1">
      <c r="B100" s="284"/>
      <c r="C100" s="284"/>
      <c r="D100" s="284"/>
      <c r="E100" s="284"/>
      <c r="F100" s="284"/>
      <c r="G100" s="284"/>
      <c r="H100" s="284"/>
      <c r="I100" s="284"/>
      <c r="J100" s="284"/>
      <c r="K100" s="284"/>
    </row>
    <row r="101" s="1" customFormat="1" ht="7.5" customHeight="1">
      <c r="B101" s="285"/>
      <c r="C101" s="286"/>
      <c r="D101" s="286"/>
      <c r="E101" s="286"/>
      <c r="F101" s="286"/>
      <c r="G101" s="286"/>
      <c r="H101" s="286"/>
      <c r="I101" s="286"/>
      <c r="J101" s="286"/>
      <c r="K101" s="287"/>
    </row>
    <row r="102" s="1" customFormat="1" ht="45" customHeight="1">
      <c r="B102" s="288"/>
      <c r="C102" s="289" t="s">
        <v>390</v>
      </c>
      <c r="D102" s="289"/>
      <c r="E102" s="289"/>
      <c r="F102" s="289"/>
      <c r="G102" s="289"/>
      <c r="H102" s="289"/>
      <c r="I102" s="289"/>
      <c r="J102" s="289"/>
      <c r="K102" s="290"/>
    </row>
    <row r="103" s="1" customFormat="1" ht="17.25" customHeight="1">
      <c r="B103" s="288"/>
      <c r="C103" s="291" t="s">
        <v>345</v>
      </c>
      <c r="D103" s="291"/>
      <c r="E103" s="291"/>
      <c r="F103" s="291" t="s">
        <v>346</v>
      </c>
      <c r="G103" s="292"/>
      <c r="H103" s="291" t="s">
        <v>52</v>
      </c>
      <c r="I103" s="291" t="s">
        <v>55</v>
      </c>
      <c r="J103" s="291" t="s">
        <v>347</v>
      </c>
      <c r="K103" s="290"/>
    </row>
    <row r="104" s="1" customFormat="1" ht="17.25" customHeight="1">
      <c r="B104" s="288"/>
      <c r="C104" s="293" t="s">
        <v>348</v>
      </c>
      <c r="D104" s="293"/>
      <c r="E104" s="293"/>
      <c r="F104" s="294" t="s">
        <v>349</v>
      </c>
      <c r="G104" s="295"/>
      <c r="H104" s="293"/>
      <c r="I104" s="293"/>
      <c r="J104" s="293" t="s">
        <v>350</v>
      </c>
      <c r="K104" s="290"/>
    </row>
    <row r="105" s="1" customFormat="1" ht="5.25" customHeight="1">
      <c r="B105" s="288"/>
      <c r="C105" s="291"/>
      <c r="D105" s="291"/>
      <c r="E105" s="291"/>
      <c r="F105" s="291"/>
      <c r="G105" s="307"/>
      <c r="H105" s="291"/>
      <c r="I105" s="291"/>
      <c r="J105" s="291"/>
      <c r="K105" s="290"/>
    </row>
    <row r="106" s="1" customFormat="1" ht="15" customHeight="1">
      <c r="B106" s="288"/>
      <c r="C106" s="276" t="s">
        <v>51</v>
      </c>
      <c r="D106" s="296"/>
      <c r="E106" s="296"/>
      <c r="F106" s="298" t="s">
        <v>351</v>
      </c>
      <c r="G106" s="307"/>
      <c r="H106" s="276" t="s">
        <v>391</v>
      </c>
      <c r="I106" s="276" t="s">
        <v>353</v>
      </c>
      <c r="J106" s="276">
        <v>20</v>
      </c>
      <c r="K106" s="290"/>
    </row>
    <row r="107" s="1" customFormat="1" ht="15" customHeight="1">
      <c r="B107" s="288"/>
      <c r="C107" s="276" t="s">
        <v>354</v>
      </c>
      <c r="D107" s="276"/>
      <c r="E107" s="276"/>
      <c r="F107" s="298" t="s">
        <v>351</v>
      </c>
      <c r="G107" s="276"/>
      <c r="H107" s="276" t="s">
        <v>391</v>
      </c>
      <c r="I107" s="276" t="s">
        <v>353</v>
      </c>
      <c r="J107" s="276">
        <v>120</v>
      </c>
      <c r="K107" s="290"/>
    </row>
    <row r="108" s="1" customFormat="1" ht="15" customHeight="1">
      <c r="B108" s="299"/>
      <c r="C108" s="276" t="s">
        <v>356</v>
      </c>
      <c r="D108" s="276"/>
      <c r="E108" s="276"/>
      <c r="F108" s="298" t="s">
        <v>357</v>
      </c>
      <c r="G108" s="276"/>
      <c r="H108" s="276" t="s">
        <v>391</v>
      </c>
      <c r="I108" s="276" t="s">
        <v>353</v>
      </c>
      <c r="J108" s="276">
        <v>50</v>
      </c>
      <c r="K108" s="290"/>
    </row>
    <row r="109" s="1" customFormat="1" ht="15" customHeight="1">
      <c r="B109" s="299"/>
      <c r="C109" s="276" t="s">
        <v>359</v>
      </c>
      <c r="D109" s="276"/>
      <c r="E109" s="276"/>
      <c r="F109" s="298" t="s">
        <v>351</v>
      </c>
      <c r="G109" s="276"/>
      <c r="H109" s="276" t="s">
        <v>391</v>
      </c>
      <c r="I109" s="276" t="s">
        <v>361</v>
      </c>
      <c r="J109" s="276"/>
      <c r="K109" s="290"/>
    </row>
    <row r="110" s="1" customFormat="1" ht="15" customHeight="1">
      <c r="B110" s="299"/>
      <c r="C110" s="276" t="s">
        <v>370</v>
      </c>
      <c r="D110" s="276"/>
      <c r="E110" s="276"/>
      <c r="F110" s="298" t="s">
        <v>357</v>
      </c>
      <c r="G110" s="276"/>
      <c r="H110" s="276" t="s">
        <v>391</v>
      </c>
      <c r="I110" s="276" t="s">
        <v>353</v>
      </c>
      <c r="J110" s="276">
        <v>50</v>
      </c>
      <c r="K110" s="290"/>
    </row>
    <row r="111" s="1" customFormat="1" ht="15" customHeight="1">
      <c r="B111" s="299"/>
      <c r="C111" s="276" t="s">
        <v>378</v>
      </c>
      <c r="D111" s="276"/>
      <c r="E111" s="276"/>
      <c r="F111" s="298" t="s">
        <v>357</v>
      </c>
      <c r="G111" s="276"/>
      <c r="H111" s="276" t="s">
        <v>391</v>
      </c>
      <c r="I111" s="276" t="s">
        <v>353</v>
      </c>
      <c r="J111" s="276">
        <v>50</v>
      </c>
      <c r="K111" s="290"/>
    </row>
    <row r="112" s="1" customFormat="1" ht="15" customHeight="1">
      <c r="B112" s="299"/>
      <c r="C112" s="276" t="s">
        <v>376</v>
      </c>
      <c r="D112" s="276"/>
      <c r="E112" s="276"/>
      <c r="F112" s="298" t="s">
        <v>357</v>
      </c>
      <c r="G112" s="276"/>
      <c r="H112" s="276" t="s">
        <v>391</v>
      </c>
      <c r="I112" s="276" t="s">
        <v>353</v>
      </c>
      <c r="J112" s="276">
        <v>50</v>
      </c>
      <c r="K112" s="290"/>
    </row>
    <row r="113" s="1" customFormat="1" ht="15" customHeight="1">
      <c r="B113" s="299"/>
      <c r="C113" s="276" t="s">
        <v>51</v>
      </c>
      <c r="D113" s="276"/>
      <c r="E113" s="276"/>
      <c r="F113" s="298" t="s">
        <v>351</v>
      </c>
      <c r="G113" s="276"/>
      <c r="H113" s="276" t="s">
        <v>392</v>
      </c>
      <c r="I113" s="276" t="s">
        <v>353</v>
      </c>
      <c r="J113" s="276">
        <v>20</v>
      </c>
      <c r="K113" s="290"/>
    </row>
    <row r="114" s="1" customFormat="1" ht="15" customHeight="1">
      <c r="B114" s="299"/>
      <c r="C114" s="276" t="s">
        <v>393</v>
      </c>
      <c r="D114" s="276"/>
      <c r="E114" s="276"/>
      <c r="F114" s="298" t="s">
        <v>351</v>
      </c>
      <c r="G114" s="276"/>
      <c r="H114" s="276" t="s">
        <v>394</v>
      </c>
      <c r="I114" s="276" t="s">
        <v>353</v>
      </c>
      <c r="J114" s="276">
        <v>120</v>
      </c>
      <c r="K114" s="290"/>
    </row>
    <row r="115" s="1" customFormat="1" ht="15" customHeight="1">
      <c r="B115" s="299"/>
      <c r="C115" s="276" t="s">
        <v>36</v>
      </c>
      <c r="D115" s="276"/>
      <c r="E115" s="276"/>
      <c r="F115" s="298" t="s">
        <v>351</v>
      </c>
      <c r="G115" s="276"/>
      <c r="H115" s="276" t="s">
        <v>395</v>
      </c>
      <c r="I115" s="276" t="s">
        <v>386</v>
      </c>
      <c r="J115" s="276"/>
      <c r="K115" s="290"/>
    </row>
    <row r="116" s="1" customFormat="1" ht="15" customHeight="1">
      <c r="B116" s="299"/>
      <c r="C116" s="276" t="s">
        <v>46</v>
      </c>
      <c r="D116" s="276"/>
      <c r="E116" s="276"/>
      <c r="F116" s="298" t="s">
        <v>351</v>
      </c>
      <c r="G116" s="276"/>
      <c r="H116" s="276" t="s">
        <v>396</v>
      </c>
      <c r="I116" s="276" t="s">
        <v>386</v>
      </c>
      <c r="J116" s="276"/>
      <c r="K116" s="290"/>
    </row>
    <row r="117" s="1" customFormat="1" ht="15" customHeight="1">
      <c r="B117" s="299"/>
      <c r="C117" s="276" t="s">
        <v>55</v>
      </c>
      <c r="D117" s="276"/>
      <c r="E117" s="276"/>
      <c r="F117" s="298" t="s">
        <v>351</v>
      </c>
      <c r="G117" s="276"/>
      <c r="H117" s="276" t="s">
        <v>397</v>
      </c>
      <c r="I117" s="276" t="s">
        <v>398</v>
      </c>
      <c r="J117" s="276"/>
      <c r="K117" s="290"/>
    </row>
    <row r="118" s="1" customFormat="1" ht="15" customHeight="1">
      <c r="B118" s="302"/>
      <c r="C118" s="308"/>
      <c r="D118" s="308"/>
      <c r="E118" s="308"/>
      <c r="F118" s="308"/>
      <c r="G118" s="308"/>
      <c r="H118" s="308"/>
      <c r="I118" s="308"/>
      <c r="J118" s="308"/>
      <c r="K118" s="304"/>
    </row>
    <row r="119" s="1" customFormat="1" ht="18.75" customHeight="1">
      <c r="B119" s="309"/>
      <c r="C119" s="273"/>
      <c r="D119" s="273"/>
      <c r="E119" s="273"/>
      <c r="F119" s="310"/>
      <c r="G119" s="273"/>
      <c r="H119" s="273"/>
      <c r="I119" s="273"/>
      <c r="J119" s="273"/>
      <c r="K119" s="309"/>
    </row>
    <row r="120" s="1" customFormat="1" ht="18.75" customHeight="1">
      <c r="B120" s="284"/>
      <c r="C120" s="284"/>
      <c r="D120" s="284"/>
      <c r="E120" s="284"/>
      <c r="F120" s="284"/>
      <c r="G120" s="284"/>
      <c r="H120" s="284"/>
      <c r="I120" s="284"/>
      <c r="J120" s="284"/>
      <c r="K120" s="284"/>
    </row>
    <row r="121" s="1" customFormat="1" ht="7.5" customHeight="1">
      <c r="B121" s="311"/>
      <c r="C121" s="312"/>
      <c r="D121" s="312"/>
      <c r="E121" s="312"/>
      <c r="F121" s="312"/>
      <c r="G121" s="312"/>
      <c r="H121" s="312"/>
      <c r="I121" s="312"/>
      <c r="J121" s="312"/>
      <c r="K121" s="313"/>
    </row>
    <row r="122" s="1" customFormat="1" ht="45" customHeight="1">
      <c r="B122" s="314"/>
      <c r="C122" s="267" t="s">
        <v>399</v>
      </c>
      <c r="D122" s="267"/>
      <c r="E122" s="267"/>
      <c r="F122" s="267"/>
      <c r="G122" s="267"/>
      <c r="H122" s="267"/>
      <c r="I122" s="267"/>
      <c r="J122" s="267"/>
      <c r="K122" s="315"/>
    </row>
    <row r="123" s="1" customFormat="1" ht="17.25" customHeight="1">
      <c r="B123" s="316"/>
      <c r="C123" s="291" t="s">
        <v>345</v>
      </c>
      <c r="D123" s="291"/>
      <c r="E123" s="291"/>
      <c r="F123" s="291" t="s">
        <v>346</v>
      </c>
      <c r="G123" s="292"/>
      <c r="H123" s="291" t="s">
        <v>52</v>
      </c>
      <c r="I123" s="291" t="s">
        <v>55</v>
      </c>
      <c r="J123" s="291" t="s">
        <v>347</v>
      </c>
      <c r="K123" s="317"/>
    </row>
    <row r="124" s="1" customFormat="1" ht="17.25" customHeight="1">
      <c r="B124" s="316"/>
      <c r="C124" s="293" t="s">
        <v>348</v>
      </c>
      <c r="D124" s="293"/>
      <c r="E124" s="293"/>
      <c r="F124" s="294" t="s">
        <v>349</v>
      </c>
      <c r="G124" s="295"/>
      <c r="H124" s="293"/>
      <c r="I124" s="293"/>
      <c r="J124" s="293" t="s">
        <v>350</v>
      </c>
      <c r="K124" s="317"/>
    </row>
    <row r="125" s="1" customFormat="1" ht="5.25" customHeight="1">
      <c r="B125" s="318"/>
      <c r="C125" s="296"/>
      <c r="D125" s="296"/>
      <c r="E125" s="296"/>
      <c r="F125" s="296"/>
      <c r="G125" s="276"/>
      <c r="H125" s="296"/>
      <c r="I125" s="296"/>
      <c r="J125" s="296"/>
      <c r="K125" s="319"/>
    </row>
    <row r="126" s="1" customFormat="1" ht="15" customHeight="1">
      <c r="B126" s="318"/>
      <c r="C126" s="276" t="s">
        <v>354</v>
      </c>
      <c r="D126" s="296"/>
      <c r="E126" s="296"/>
      <c r="F126" s="298" t="s">
        <v>351</v>
      </c>
      <c r="G126" s="276"/>
      <c r="H126" s="276" t="s">
        <v>391</v>
      </c>
      <c r="I126" s="276" t="s">
        <v>353</v>
      </c>
      <c r="J126" s="276">
        <v>120</v>
      </c>
      <c r="K126" s="320"/>
    </row>
    <row r="127" s="1" customFormat="1" ht="15" customHeight="1">
      <c r="B127" s="318"/>
      <c r="C127" s="276" t="s">
        <v>400</v>
      </c>
      <c r="D127" s="276"/>
      <c r="E127" s="276"/>
      <c r="F127" s="298" t="s">
        <v>351</v>
      </c>
      <c r="G127" s="276"/>
      <c r="H127" s="276" t="s">
        <v>401</v>
      </c>
      <c r="I127" s="276" t="s">
        <v>353</v>
      </c>
      <c r="J127" s="276" t="s">
        <v>402</v>
      </c>
      <c r="K127" s="320"/>
    </row>
    <row r="128" s="1" customFormat="1" ht="15" customHeight="1">
      <c r="B128" s="318"/>
      <c r="C128" s="276" t="s">
        <v>299</v>
      </c>
      <c r="D128" s="276"/>
      <c r="E128" s="276"/>
      <c r="F128" s="298" t="s">
        <v>351</v>
      </c>
      <c r="G128" s="276"/>
      <c r="H128" s="276" t="s">
        <v>403</v>
      </c>
      <c r="I128" s="276" t="s">
        <v>353</v>
      </c>
      <c r="J128" s="276" t="s">
        <v>402</v>
      </c>
      <c r="K128" s="320"/>
    </row>
    <row r="129" s="1" customFormat="1" ht="15" customHeight="1">
      <c r="B129" s="318"/>
      <c r="C129" s="276" t="s">
        <v>362</v>
      </c>
      <c r="D129" s="276"/>
      <c r="E129" s="276"/>
      <c r="F129" s="298" t="s">
        <v>357</v>
      </c>
      <c r="G129" s="276"/>
      <c r="H129" s="276" t="s">
        <v>363</v>
      </c>
      <c r="I129" s="276" t="s">
        <v>353</v>
      </c>
      <c r="J129" s="276">
        <v>15</v>
      </c>
      <c r="K129" s="320"/>
    </row>
    <row r="130" s="1" customFormat="1" ht="15" customHeight="1">
      <c r="B130" s="318"/>
      <c r="C130" s="300" t="s">
        <v>364</v>
      </c>
      <c r="D130" s="300"/>
      <c r="E130" s="300"/>
      <c r="F130" s="301" t="s">
        <v>357</v>
      </c>
      <c r="G130" s="300"/>
      <c r="H130" s="300" t="s">
        <v>365</v>
      </c>
      <c r="I130" s="300" t="s">
        <v>353</v>
      </c>
      <c r="J130" s="300">
        <v>15</v>
      </c>
      <c r="K130" s="320"/>
    </row>
    <row r="131" s="1" customFormat="1" ht="15" customHeight="1">
      <c r="B131" s="318"/>
      <c r="C131" s="300" t="s">
        <v>366</v>
      </c>
      <c r="D131" s="300"/>
      <c r="E131" s="300"/>
      <c r="F131" s="301" t="s">
        <v>357</v>
      </c>
      <c r="G131" s="300"/>
      <c r="H131" s="300" t="s">
        <v>367</v>
      </c>
      <c r="I131" s="300" t="s">
        <v>353</v>
      </c>
      <c r="J131" s="300">
        <v>20</v>
      </c>
      <c r="K131" s="320"/>
    </row>
    <row r="132" s="1" customFormat="1" ht="15" customHeight="1">
      <c r="B132" s="318"/>
      <c r="C132" s="300" t="s">
        <v>368</v>
      </c>
      <c r="D132" s="300"/>
      <c r="E132" s="300"/>
      <c r="F132" s="301" t="s">
        <v>357</v>
      </c>
      <c r="G132" s="300"/>
      <c r="H132" s="300" t="s">
        <v>369</v>
      </c>
      <c r="I132" s="300" t="s">
        <v>353</v>
      </c>
      <c r="J132" s="300">
        <v>20</v>
      </c>
      <c r="K132" s="320"/>
    </row>
    <row r="133" s="1" customFormat="1" ht="15" customHeight="1">
      <c r="B133" s="318"/>
      <c r="C133" s="276" t="s">
        <v>356</v>
      </c>
      <c r="D133" s="276"/>
      <c r="E133" s="276"/>
      <c r="F133" s="298" t="s">
        <v>357</v>
      </c>
      <c r="G133" s="276"/>
      <c r="H133" s="276" t="s">
        <v>391</v>
      </c>
      <c r="I133" s="276" t="s">
        <v>353</v>
      </c>
      <c r="J133" s="276">
        <v>50</v>
      </c>
      <c r="K133" s="320"/>
    </row>
    <row r="134" s="1" customFormat="1" ht="15" customHeight="1">
      <c r="B134" s="318"/>
      <c r="C134" s="276" t="s">
        <v>370</v>
      </c>
      <c r="D134" s="276"/>
      <c r="E134" s="276"/>
      <c r="F134" s="298" t="s">
        <v>357</v>
      </c>
      <c r="G134" s="276"/>
      <c r="H134" s="276" t="s">
        <v>391</v>
      </c>
      <c r="I134" s="276" t="s">
        <v>353</v>
      </c>
      <c r="J134" s="276">
        <v>50</v>
      </c>
      <c r="K134" s="320"/>
    </row>
    <row r="135" s="1" customFormat="1" ht="15" customHeight="1">
      <c r="B135" s="318"/>
      <c r="C135" s="276" t="s">
        <v>376</v>
      </c>
      <c r="D135" s="276"/>
      <c r="E135" s="276"/>
      <c r="F135" s="298" t="s">
        <v>357</v>
      </c>
      <c r="G135" s="276"/>
      <c r="H135" s="276" t="s">
        <v>391</v>
      </c>
      <c r="I135" s="276" t="s">
        <v>353</v>
      </c>
      <c r="J135" s="276">
        <v>50</v>
      </c>
      <c r="K135" s="320"/>
    </row>
    <row r="136" s="1" customFormat="1" ht="15" customHeight="1">
      <c r="B136" s="318"/>
      <c r="C136" s="276" t="s">
        <v>378</v>
      </c>
      <c r="D136" s="276"/>
      <c r="E136" s="276"/>
      <c r="F136" s="298" t="s">
        <v>357</v>
      </c>
      <c r="G136" s="276"/>
      <c r="H136" s="276" t="s">
        <v>391</v>
      </c>
      <c r="I136" s="276" t="s">
        <v>353</v>
      </c>
      <c r="J136" s="276">
        <v>50</v>
      </c>
      <c r="K136" s="320"/>
    </row>
    <row r="137" s="1" customFormat="1" ht="15" customHeight="1">
      <c r="B137" s="318"/>
      <c r="C137" s="276" t="s">
        <v>379</v>
      </c>
      <c r="D137" s="276"/>
      <c r="E137" s="276"/>
      <c r="F137" s="298" t="s">
        <v>357</v>
      </c>
      <c r="G137" s="276"/>
      <c r="H137" s="276" t="s">
        <v>404</v>
      </c>
      <c r="I137" s="276" t="s">
        <v>353</v>
      </c>
      <c r="J137" s="276">
        <v>255</v>
      </c>
      <c r="K137" s="320"/>
    </row>
    <row r="138" s="1" customFormat="1" ht="15" customHeight="1">
      <c r="B138" s="318"/>
      <c r="C138" s="276" t="s">
        <v>381</v>
      </c>
      <c r="D138" s="276"/>
      <c r="E138" s="276"/>
      <c r="F138" s="298" t="s">
        <v>351</v>
      </c>
      <c r="G138" s="276"/>
      <c r="H138" s="276" t="s">
        <v>405</v>
      </c>
      <c r="I138" s="276" t="s">
        <v>383</v>
      </c>
      <c r="J138" s="276"/>
      <c r="K138" s="320"/>
    </row>
    <row r="139" s="1" customFormat="1" ht="15" customHeight="1">
      <c r="B139" s="318"/>
      <c r="C139" s="276" t="s">
        <v>384</v>
      </c>
      <c r="D139" s="276"/>
      <c r="E139" s="276"/>
      <c r="F139" s="298" t="s">
        <v>351</v>
      </c>
      <c r="G139" s="276"/>
      <c r="H139" s="276" t="s">
        <v>406</v>
      </c>
      <c r="I139" s="276" t="s">
        <v>386</v>
      </c>
      <c r="J139" s="276"/>
      <c r="K139" s="320"/>
    </row>
    <row r="140" s="1" customFormat="1" ht="15" customHeight="1">
      <c r="B140" s="318"/>
      <c r="C140" s="276" t="s">
        <v>387</v>
      </c>
      <c r="D140" s="276"/>
      <c r="E140" s="276"/>
      <c r="F140" s="298" t="s">
        <v>351</v>
      </c>
      <c r="G140" s="276"/>
      <c r="H140" s="276" t="s">
        <v>387</v>
      </c>
      <c r="I140" s="276" t="s">
        <v>386</v>
      </c>
      <c r="J140" s="276"/>
      <c r="K140" s="320"/>
    </row>
    <row r="141" s="1" customFormat="1" ht="15" customHeight="1">
      <c r="B141" s="318"/>
      <c r="C141" s="276" t="s">
        <v>36</v>
      </c>
      <c r="D141" s="276"/>
      <c r="E141" s="276"/>
      <c r="F141" s="298" t="s">
        <v>351</v>
      </c>
      <c r="G141" s="276"/>
      <c r="H141" s="276" t="s">
        <v>407</v>
      </c>
      <c r="I141" s="276" t="s">
        <v>386</v>
      </c>
      <c r="J141" s="276"/>
      <c r="K141" s="320"/>
    </row>
    <row r="142" s="1" customFormat="1" ht="15" customHeight="1">
      <c r="B142" s="318"/>
      <c r="C142" s="276" t="s">
        <v>408</v>
      </c>
      <c r="D142" s="276"/>
      <c r="E142" s="276"/>
      <c r="F142" s="298" t="s">
        <v>351</v>
      </c>
      <c r="G142" s="276"/>
      <c r="H142" s="276" t="s">
        <v>409</v>
      </c>
      <c r="I142" s="276" t="s">
        <v>386</v>
      </c>
      <c r="J142" s="276"/>
      <c r="K142" s="320"/>
    </row>
    <row r="143" s="1" customFormat="1" ht="15" customHeight="1">
      <c r="B143" s="321"/>
      <c r="C143" s="322"/>
      <c r="D143" s="322"/>
      <c r="E143" s="322"/>
      <c r="F143" s="322"/>
      <c r="G143" s="322"/>
      <c r="H143" s="322"/>
      <c r="I143" s="322"/>
      <c r="J143" s="322"/>
      <c r="K143" s="323"/>
    </row>
    <row r="144" s="1" customFormat="1" ht="18.75" customHeight="1">
      <c r="B144" s="273"/>
      <c r="C144" s="273"/>
      <c r="D144" s="273"/>
      <c r="E144" s="273"/>
      <c r="F144" s="310"/>
      <c r="G144" s="273"/>
      <c r="H144" s="273"/>
      <c r="I144" s="273"/>
      <c r="J144" s="273"/>
      <c r="K144" s="273"/>
    </row>
    <row r="145" s="1" customFormat="1" ht="18.75" customHeight="1">
      <c r="B145" s="284"/>
      <c r="C145" s="284"/>
      <c r="D145" s="284"/>
      <c r="E145" s="284"/>
      <c r="F145" s="284"/>
      <c r="G145" s="284"/>
      <c r="H145" s="284"/>
      <c r="I145" s="284"/>
      <c r="J145" s="284"/>
      <c r="K145" s="284"/>
    </row>
    <row r="146" s="1" customFormat="1" ht="7.5" customHeight="1">
      <c r="B146" s="285"/>
      <c r="C146" s="286"/>
      <c r="D146" s="286"/>
      <c r="E146" s="286"/>
      <c r="F146" s="286"/>
      <c r="G146" s="286"/>
      <c r="H146" s="286"/>
      <c r="I146" s="286"/>
      <c r="J146" s="286"/>
      <c r="K146" s="287"/>
    </row>
    <row r="147" s="1" customFormat="1" ht="45" customHeight="1">
      <c r="B147" s="288"/>
      <c r="C147" s="289" t="s">
        <v>410</v>
      </c>
      <c r="D147" s="289"/>
      <c r="E147" s="289"/>
      <c r="F147" s="289"/>
      <c r="G147" s="289"/>
      <c r="H147" s="289"/>
      <c r="I147" s="289"/>
      <c r="J147" s="289"/>
      <c r="K147" s="290"/>
    </row>
    <row r="148" s="1" customFormat="1" ht="17.25" customHeight="1">
      <c r="B148" s="288"/>
      <c r="C148" s="291" t="s">
        <v>345</v>
      </c>
      <c r="D148" s="291"/>
      <c r="E148" s="291"/>
      <c r="F148" s="291" t="s">
        <v>346</v>
      </c>
      <c r="G148" s="292"/>
      <c r="H148" s="291" t="s">
        <v>52</v>
      </c>
      <c r="I148" s="291" t="s">
        <v>55</v>
      </c>
      <c r="J148" s="291" t="s">
        <v>347</v>
      </c>
      <c r="K148" s="290"/>
    </row>
    <row r="149" s="1" customFormat="1" ht="17.25" customHeight="1">
      <c r="B149" s="288"/>
      <c r="C149" s="293" t="s">
        <v>348</v>
      </c>
      <c r="D149" s="293"/>
      <c r="E149" s="293"/>
      <c r="F149" s="294" t="s">
        <v>349</v>
      </c>
      <c r="G149" s="295"/>
      <c r="H149" s="293"/>
      <c r="I149" s="293"/>
      <c r="J149" s="293" t="s">
        <v>350</v>
      </c>
      <c r="K149" s="290"/>
    </row>
    <row r="150" s="1" customFormat="1" ht="5.25" customHeight="1">
      <c r="B150" s="299"/>
      <c r="C150" s="296"/>
      <c r="D150" s="296"/>
      <c r="E150" s="296"/>
      <c r="F150" s="296"/>
      <c r="G150" s="297"/>
      <c r="H150" s="296"/>
      <c r="I150" s="296"/>
      <c r="J150" s="296"/>
      <c r="K150" s="320"/>
    </row>
    <row r="151" s="1" customFormat="1" ht="15" customHeight="1">
      <c r="B151" s="299"/>
      <c r="C151" s="324" t="s">
        <v>354</v>
      </c>
      <c r="D151" s="276"/>
      <c r="E151" s="276"/>
      <c r="F151" s="325" t="s">
        <v>351</v>
      </c>
      <c r="G151" s="276"/>
      <c r="H151" s="324" t="s">
        <v>391</v>
      </c>
      <c r="I151" s="324" t="s">
        <v>353</v>
      </c>
      <c r="J151" s="324">
        <v>120</v>
      </c>
      <c r="K151" s="320"/>
    </row>
    <row r="152" s="1" customFormat="1" ht="15" customHeight="1">
      <c r="B152" s="299"/>
      <c r="C152" s="324" t="s">
        <v>400</v>
      </c>
      <c r="D152" s="276"/>
      <c r="E152" s="276"/>
      <c r="F152" s="325" t="s">
        <v>351</v>
      </c>
      <c r="G152" s="276"/>
      <c r="H152" s="324" t="s">
        <v>411</v>
      </c>
      <c r="I152" s="324" t="s">
        <v>353</v>
      </c>
      <c r="J152" s="324" t="s">
        <v>402</v>
      </c>
      <c r="K152" s="320"/>
    </row>
    <row r="153" s="1" customFormat="1" ht="15" customHeight="1">
      <c r="B153" s="299"/>
      <c r="C153" s="324" t="s">
        <v>299</v>
      </c>
      <c r="D153" s="276"/>
      <c r="E153" s="276"/>
      <c r="F153" s="325" t="s">
        <v>351</v>
      </c>
      <c r="G153" s="276"/>
      <c r="H153" s="324" t="s">
        <v>412</v>
      </c>
      <c r="I153" s="324" t="s">
        <v>353</v>
      </c>
      <c r="J153" s="324" t="s">
        <v>402</v>
      </c>
      <c r="K153" s="320"/>
    </row>
    <row r="154" s="1" customFormat="1" ht="15" customHeight="1">
      <c r="B154" s="299"/>
      <c r="C154" s="324" t="s">
        <v>356</v>
      </c>
      <c r="D154" s="276"/>
      <c r="E154" s="276"/>
      <c r="F154" s="325" t="s">
        <v>357</v>
      </c>
      <c r="G154" s="276"/>
      <c r="H154" s="324" t="s">
        <v>391</v>
      </c>
      <c r="I154" s="324" t="s">
        <v>353</v>
      </c>
      <c r="J154" s="324">
        <v>50</v>
      </c>
      <c r="K154" s="320"/>
    </row>
    <row r="155" s="1" customFormat="1" ht="15" customHeight="1">
      <c r="B155" s="299"/>
      <c r="C155" s="324" t="s">
        <v>359</v>
      </c>
      <c r="D155" s="276"/>
      <c r="E155" s="276"/>
      <c r="F155" s="325" t="s">
        <v>351</v>
      </c>
      <c r="G155" s="276"/>
      <c r="H155" s="324" t="s">
        <v>391</v>
      </c>
      <c r="I155" s="324" t="s">
        <v>361</v>
      </c>
      <c r="J155" s="324"/>
      <c r="K155" s="320"/>
    </row>
    <row r="156" s="1" customFormat="1" ht="15" customHeight="1">
      <c r="B156" s="299"/>
      <c r="C156" s="324" t="s">
        <v>370</v>
      </c>
      <c r="D156" s="276"/>
      <c r="E156" s="276"/>
      <c r="F156" s="325" t="s">
        <v>357</v>
      </c>
      <c r="G156" s="276"/>
      <c r="H156" s="324" t="s">
        <v>391</v>
      </c>
      <c r="I156" s="324" t="s">
        <v>353</v>
      </c>
      <c r="J156" s="324">
        <v>50</v>
      </c>
      <c r="K156" s="320"/>
    </row>
    <row r="157" s="1" customFormat="1" ht="15" customHeight="1">
      <c r="B157" s="299"/>
      <c r="C157" s="324" t="s">
        <v>378</v>
      </c>
      <c r="D157" s="276"/>
      <c r="E157" s="276"/>
      <c r="F157" s="325" t="s">
        <v>357</v>
      </c>
      <c r="G157" s="276"/>
      <c r="H157" s="324" t="s">
        <v>391</v>
      </c>
      <c r="I157" s="324" t="s">
        <v>353</v>
      </c>
      <c r="J157" s="324">
        <v>50</v>
      </c>
      <c r="K157" s="320"/>
    </row>
    <row r="158" s="1" customFormat="1" ht="15" customHeight="1">
      <c r="B158" s="299"/>
      <c r="C158" s="324" t="s">
        <v>376</v>
      </c>
      <c r="D158" s="276"/>
      <c r="E158" s="276"/>
      <c r="F158" s="325" t="s">
        <v>357</v>
      </c>
      <c r="G158" s="276"/>
      <c r="H158" s="324" t="s">
        <v>391</v>
      </c>
      <c r="I158" s="324" t="s">
        <v>353</v>
      </c>
      <c r="J158" s="324">
        <v>50</v>
      </c>
      <c r="K158" s="320"/>
    </row>
    <row r="159" s="1" customFormat="1" ht="15" customHeight="1">
      <c r="B159" s="299"/>
      <c r="C159" s="324" t="s">
        <v>80</v>
      </c>
      <c r="D159" s="276"/>
      <c r="E159" s="276"/>
      <c r="F159" s="325" t="s">
        <v>351</v>
      </c>
      <c r="G159" s="276"/>
      <c r="H159" s="324" t="s">
        <v>413</v>
      </c>
      <c r="I159" s="324" t="s">
        <v>353</v>
      </c>
      <c r="J159" s="324" t="s">
        <v>414</v>
      </c>
      <c r="K159" s="320"/>
    </row>
    <row r="160" s="1" customFormat="1" ht="15" customHeight="1">
      <c r="B160" s="299"/>
      <c r="C160" s="324" t="s">
        <v>415</v>
      </c>
      <c r="D160" s="276"/>
      <c r="E160" s="276"/>
      <c r="F160" s="325" t="s">
        <v>351</v>
      </c>
      <c r="G160" s="276"/>
      <c r="H160" s="324" t="s">
        <v>416</v>
      </c>
      <c r="I160" s="324" t="s">
        <v>386</v>
      </c>
      <c r="J160" s="324"/>
      <c r="K160" s="320"/>
    </row>
    <row r="161" s="1" customFormat="1" ht="15" customHeight="1">
      <c r="B161" s="326"/>
      <c r="C161" s="308"/>
      <c r="D161" s="308"/>
      <c r="E161" s="308"/>
      <c r="F161" s="308"/>
      <c r="G161" s="308"/>
      <c r="H161" s="308"/>
      <c r="I161" s="308"/>
      <c r="J161" s="308"/>
      <c r="K161" s="327"/>
    </row>
    <row r="162" s="1" customFormat="1" ht="18.75" customHeight="1">
      <c r="B162" s="273"/>
      <c r="C162" s="276"/>
      <c r="D162" s="276"/>
      <c r="E162" s="276"/>
      <c r="F162" s="298"/>
      <c r="G162" s="276"/>
      <c r="H162" s="276"/>
      <c r="I162" s="276"/>
      <c r="J162" s="276"/>
      <c r="K162" s="273"/>
    </row>
    <row r="163" s="1" customFormat="1" ht="18.75" customHeight="1">
      <c r="B163" s="284"/>
      <c r="C163" s="284"/>
      <c r="D163" s="284"/>
      <c r="E163" s="284"/>
      <c r="F163" s="284"/>
      <c r="G163" s="284"/>
      <c r="H163" s="284"/>
      <c r="I163" s="284"/>
      <c r="J163" s="284"/>
      <c r="K163" s="284"/>
    </row>
    <row r="164" s="1" customFormat="1" ht="7.5" customHeight="1">
      <c r="B164" s="263"/>
      <c r="C164" s="264"/>
      <c r="D164" s="264"/>
      <c r="E164" s="264"/>
      <c r="F164" s="264"/>
      <c r="G164" s="264"/>
      <c r="H164" s="264"/>
      <c r="I164" s="264"/>
      <c r="J164" s="264"/>
      <c r="K164" s="265"/>
    </row>
    <row r="165" s="1" customFormat="1" ht="45" customHeight="1">
      <c r="B165" s="266"/>
      <c r="C165" s="267" t="s">
        <v>417</v>
      </c>
      <c r="D165" s="267"/>
      <c r="E165" s="267"/>
      <c r="F165" s="267"/>
      <c r="G165" s="267"/>
      <c r="H165" s="267"/>
      <c r="I165" s="267"/>
      <c r="J165" s="267"/>
      <c r="K165" s="268"/>
    </row>
    <row r="166" s="1" customFormat="1" ht="17.25" customHeight="1">
      <c r="B166" s="266"/>
      <c r="C166" s="291" t="s">
        <v>345</v>
      </c>
      <c r="D166" s="291"/>
      <c r="E166" s="291"/>
      <c r="F166" s="291" t="s">
        <v>346</v>
      </c>
      <c r="G166" s="328"/>
      <c r="H166" s="329" t="s">
        <v>52</v>
      </c>
      <c r="I166" s="329" t="s">
        <v>55</v>
      </c>
      <c r="J166" s="291" t="s">
        <v>347</v>
      </c>
      <c r="K166" s="268"/>
    </row>
    <row r="167" s="1" customFormat="1" ht="17.25" customHeight="1">
      <c r="B167" s="269"/>
      <c r="C167" s="293" t="s">
        <v>348</v>
      </c>
      <c r="D167" s="293"/>
      <c r="E167" s="293"/>
      <c r="F167" s="294" t="s">
        <v>349</v>
      </c>
      <c r="G167" s="330"/>
      <c r="H167" s="331"/>
      <c r="I167" s="331"/>
      <c r="J167" s="293" t="s">
        <v>350</v>
      </c>
      <c r="K167" s="271"/>
    </row>
    <row r="168" s="1" customFormat="1" ht="5.25" customHeight="1">
      <c r="B168" s="299"/>
      <c r="C168" s="296"/>
      <c r="D168" s="296"/>
      <c r="E168" s="296"/>
      <c r="F168" s="296"/>
      <c r="G168" s="297"/>
      <c r="H168" s="296"/>
      <c r="I168" s="296"/>
      <c r="J168" s="296"/>
      <c r="K168" s="320"/>
    </row>
    <row r="169" s="1" customFormat="1" ht="15" customHeight="1">
      <c r="B169" s="299"/>
      <c r="C169" s="276" t="s">
        <v>354</v>
      </c>
      <c r="D169" s="276"/>
      <c r="E169" s="276"/>
      <c r="F169" s="298" t="s">
        <v>351</v>
      </c>
      <c r="G169" s="276"/>
      <c r="H169" s="276" t="s">
        <v>391</v>
      </c>
      <c r="I169" s="276" t="s">
        <v>353</v>
      </c>
      <c r="J169" s="276">
        <v>120</v>
      </c>
      <c r="K169" s="320"/>
    </row>
    <row r="170" s="1" customFormat="1" ht="15" customHeight="1">
      <c r="B170" s="299"/>
      <c r="C170" s="276" t="s">
        <v>400</v>
      </c>
      <c r="D170" s="276"/>
      <c r="E170" s="276"/>
      <c r="F170" s="298" t="s">
        <v>351</v>
      </c>
      <c r="G170" s="276"/>
      <c r="H170" s="276" t="s">
        <v>401</v>
      </c>
      <c r="I170" s="276" t="s">
        <v>353</v>
      </c>
      <c r="J170" s="276" t="s">
        <v>402</v>
      </c>
      <c r="K170" s="320"/>
    </row>
    <row r="171" s="1" customFormat="1" ht="15" customHeight="1">
      <c r="B171" s="299"/>
      <c r="C171" s="276" t="s">
        <v>299</v>
      </c>
      <c r="D171" s="276"/>
      <c r="E171" s="276"/>
      <c r="F171" s="298" t="s">
        <v>351</v>
      </c>
      <c r="G171" s="276"/>
      <c r="H171" s="276" t="s">
        <v>418</v>
      </c>
      <c r="I171" s="276" t="s">
        <v>353</v>
      </c>
      <c r="J171" s="276" t="s">
        <v>402</v>
      </c>
      <c r="K171" s="320"/>
    </row>
    <row r="172" s="1" customFormat="1" ht="15" customHeight="1">
      <c r="B172" s="299"/>
      <c r="C172" s="276" t="s">
        <v>356</v>
      </c>
      <c r="D172" s="276"/>
      <c r="E172" s="276"/>
      <c r="F172" s="298" t="s">
        <v>357</v>
      </c>
      <c r="G172" s="276"/>
      <c r="H172" s="276" t="s">
        <v>418</v>
      </c>
      <c r="I172" s="276" t="s">
        <v>353</v>
      </c>
      <c r="J172" s="276">
        <v>50</v>
      </c>
      <c r="K172" s="320"/>
    </row>
    <row r="173" s="1" customFormat="1" ht="15" customHeight="1">
      <c r="B173" s="299"/>
      <c r="C173" s="276" t="s">
        <v>359</v>
      </c>
      <c r="D173" s="276"/>
      <c r="E173" s="276"/>
      <c r="F173" s="298" t="s">
        <v>351</v>
      </c>
      <c r="G173" s="276"/>
      <c r="H173" s="276" t="s">
        <v>418</v>
      </c>
      <c r="I173" s="276" t="s">
        <v>361</v>
      </c>
      <c r="J173" s="276"/>
      <c r="K173" s="320"/>
    </row>
    <row r="174" s="1" customFormat="1" ht="15" customHeight="1">
      <c r="B174" s="299"/>
      <c r="C174" s="276" t="s">
        <v>370</v>
      </c>
      <c r="D174" s="276"/>
      <c r="E174" s="276"/>
      <c r="F174" s="298" t="s">
        <v>357</v>
      </c>
      <c r="G174" s="276"/>
      <c r="H174" s="276" t="s">
        <v>418</v>
      </c>
      <c r="I174" s="276" t="s">
        <v>353</v>
      </c>
      <c r="J174" s="276">
        <v>50</v>
      </c>
      <c r="K174" s="320"/>
    </row>
    <row r="175" s="1" customFormat="1" ht="15" customHeight="1">
      <c r="B175" s="299"/>
      <c r="C175" s="276" t="s">
        <v>378</v>
      </c>
      <c r="D175" s="276"/>
      <c r="E175" s="276"/>
      <c r="F175" s="298" t="s">
        <v>357</v>
      </c>
      <c r="G175" s="276"/>
      <c r="H175" s="276" t="s">
        <v>418</v>
      </c>
      <c r="I175" s="276" t="s">
        <v>353</v>
      </c>
      <c r="J175" s="276">
        <v>50</v>
      </c>
      <c r="K175" s="320"/>
    </row>
    <row r="176" s="1" customFormat="1" ht="15" customHeight="1">
      <c r="B176" s="299"/>
      <c r="C176" s="276" t="s">
        <v>376</v>
      </c>
      <c r="D176" s="276"/>
      <c r="E176" s="276"/>
      <c r="F176" s="298" t="s">
        <v>357</v>
      </c>
      <c r="G176" s="276"/>
      <c r="H176" s="276" t="s">
        <v>418</v>
      </c>
      <c r="I176" s="276" t="s">
        <v>353</v>
      </c>
      <c r="J176" s="276">
        <v>50</v>
      </c>
      <c r="K176" s="320"/>
    </row>
    <row r="177" s="1" customFormat="1" ht="15" customHeight="1">
      <c r="B177" s="299"/>
      <c r="C177" s="276" t="s">
        <v>94</v>
      </c>
      <c r="D177" s="276"/>
      <c r="E177" s="276"/>
      <c r="F177" s="298" t="s">
        <v>351</v>
      </c>
      <c r="G177" s="276"/>
      <c r="H177" s="276" t="s">
        <v>419</v>
      </c>
      <c r="I177" s="276" t="s">
        <v>420</v>
      </c>
      <c r="J177" s="276"/>
      <c r="K177" s="320"/>
    </row>
    <row r="178" s="1" customFormat="1" ht="15" customHeight="1">
      <c r="B178" s="299"/>
      <c r="C178" s="276" t="s">
        <v>55</v>
      </c>
      <c r="D178" s="276"/>
      <c r="E178" s="276"/>
      <c r="F178" s="298" t="s">
        <v>351</v>
      </c>
      <c r="G178" s="276"/>
      <c r="H178" s="276" t="s">
        <v>421</v>
      </c>
      <c r="I178" s="276" t="s">
        <v>422</v>
      </c>
      <c r="J178" s="276">
        <v>1</v>
      </c>
      <c r="K178" s="320"/>
    </row>
    <row r="179" s="1" customFormat="1" ht="15" customHeight="1">
      <c r="B179" s="299"/>
      <c r="C179" s="276" t="s">
        <v>51</v>
      </c>
      <c r="D179" s="276"/>
      <c r="E179" s="276"/>
      <c r="F179" s="298" t="s">
        <v>351</v>
      </c>
      <c r="G179" s="276"/>
      <c r="H179" s="276" t="s">
        <v>423</v>
      </c>
      <c r="I179" s="276" t="s">
        <v>353</v>
      </c>
      <c r="J179" s="276">
        <v>20</v>
      </c>
      <c r="K179" s="320"/>
    </row>
    <row r="180" s="1" customFormat="1" ht="15" customHeight="1">
      <c r="B180" s="299"/>
      <c r="C180" s="276" t="s">
        <v>52</v>
      </c>
      <c r="D180" s="276"/>
      <c r="E180" s="276"/>
      <c r="F180" s="298" t="s">
        <v>351</v>
      </c>
      <c r="G180" s="276"/>
      <c r="H180" s="276" t="s">
        <v>424</v>
      </c>
      <c r="I180" s="276" t="s">
        <v>353</v>
      </c>
      <c r="J180" s="276">
        <v>255</v>
      </c>
      <c r="K180" s="320"/>
    </row>
    <row r="181" s="1" customFormat="1" ht="15" customHeight="1">
      <c r="B181" s="299"/>
      <c r="C181" s="276" t="s">
        <v>95</v>
      </c>
      <c r="D181" s="276"/>
      <c r="E181" s="276"/>
      <c r="F181" s="298" t="s">
        <v>351</v>
      </c>
      <c r="G181" s="276"/>
      <c r="H181" s="276" t="s">
        <v>315</v>
      </c>
      <c r="I181" s="276" t="s">
        <v>353</v>
      </c>
      <c r="J181" s="276">
        <v>10</v>
      </c>
      <c r="K181" s="320"/>
    </row>
    <row r="182" s="1" customFormat="1" ht="15" customHeight="1">
      <c r="B182" s="299"/>
      <c r="C182" s="276" t="s">
        <v>96</v>
      </c>
      <c r="D182" s="276"/>
      <c r="E182" s="276"/>
      <c r="F182" s="298" t="s">
        <v>351</v>
      </c>
      <c r="G182" s="276"/>
      <c r="H182" s="276" t="s">
        <v>425</v>
      </c>
      <c r="I182" s="276" t="s">
        <v>386</v>
      </c>
      <c r="J182" s="276"/>
      <c r="K182" s="320"/>
    </row>
    <row r="183" s="1" customFormat="1" ht="15" customHeight="1">
      <c r="B183" s="299"/>
      <c r="C183" s="276" t="s">
        <v>426</v>
      </c>
      <c r="D183" s="276"/>
      <c r="E183" s="276"/>
      <c r="F183" s="298" t="s">
        <v>351</v>
      </c>
      <c r="G183" s="276"/>
      <c r="H183" s="276" t="s">
        <v>427</v>
      </c>
      <c r="I183" s="276" t="s">
        <v>386</v>
      </c>
      <c r="J183" s="276"/>
      <c r="K183" s="320"/>
    </row>
    <row r="184" s="1" customFormat="1" ht="15" customHeight="1">
      <c r="B184" s="299"/>
      <c r="C184" s="276" t="s">
        <v>415</v>
      </c>
      <c r="D184" s="276"/>
      <c r="E184" s="276"/>
      <c r="F184" s="298" t="s">
        <v>351</v>
      </c>
      <c r="G184" s="276"/>
      <c r="H184" s="276" t="s">
        <v>428</v>
      </c>
      <c r="I184" s="276" t="s">
        <v>386</v>
      </c>
      <c r="J184" s="276"/>
      <c r="K184" s="320"/>
    </row>
    <row r="185" s="1" customFormat="1" ht="15" customHeight="1">
      <c r="B185" s="299"/>
      <c r="C185" s="276" t="s">
        <v>98</v>
      </c>
      <c r="D185" s="276"/>
      <c r="E185" s="276"/>
      <c r="F185" s="298" t="s">
        <v>357</v>
      </c>
      <c r="G185" s="276"/>
      <c r="H185" s="276" t="s">
        <v>429</v>
      </c>
      <c r="I185" s="276" t="s">
        <v>353</v>
      </c>
      <c r="J185" s="276">
        <v>50</v>
      </c>
      <c r="K185" s="320"/>
    </row>
    <row r="186" s="1" customFormat="1" ht="15" customHeight="1">
      <c r="B186" s="299"/>
      <c r="C186" s="276" t="s">
        <v>430</v>
      </c>
      <c r="D186" s="276"/>
      <c r="E186" s="276"/>
      <c r="F186" s="298" t="s">
        <v>357</v>
      </c>
      <c r="G186" s="276"/>
      <c r="H186" s="276" t="s">
        <v>431</v>
      </c>
      <c r="I186" s="276" t="s">
        <v>432</v>
      </c>
      <c r="J186" s="276"/>
      <c r="K186" s="320"/>
    </row>
    <row r="187" s="1" customFormat="1" ht="15" customHeight="1">
      <c r="B187" s="299"/>
      <c r="C187" s="276" t="s">
        <v>433</v>
      </c>
      <c r="D187" s="276"/>
      <c r="E187" s="276"/>
      <c r="F187" s="298" t="s">
        <v>357</v>
      </c>
      <c r="G187" s="276"/>
      <c r="H187" s="276" t="s">
        <v>434</v>
      </c>
      <c r="I187" s="276" t="s">
        <v>432</v>
      </c>
      <c r="J187" s="276"/>
      <c r="K187" s="320"/>
    </row>
    <row r="188" s="1" customFormat="1" ht="15" customHeight="1">
      <c r="B188" s="299"/>
      <c r="C188" s="276" t="s">
        <v>435</v>
      </c>
      <c r="D188" s="276"/>
      <c r="E188" s="276"/>
      <c r="F188" s="298" t="s">
        <v>357</v>
      </c>
      <c r="G188" s="276"/>
      <c r="H188" s="276" t="s">
        <v>436</v>
      </c>
      <c r="I188" s="276" t="s">
        <v>432</v>
      </c>
      <c r="J188" s="276"/>
      <c r="K188" s="320"/>
    </row>
    <row r="189" s="1" customFormat="1" ht="15" customHeight="1">
      <c r="B189" s="299"/>
      <c r="C189" s="332" t="s">
        <v>437</v>
      </c>
      <c r="D189" s="276"/>
      <c r="E189" s="276"/>
      <c r="F189" s="298" t="s">
        <v>357</v>
      </c>
      <c r="G189" s="276"/>
      <c r="H189" s="276" t="s">
        <v>438</v>
      </c>
      <c r="I189" s="276" t="s">
        <v>439</v>
      </c>
      <c r="J189" s="333" t="s">
        <v>440</v>
      </c>
      <c r="K189" s="320"/>
    </row>
    <row r="190" s="1" customFormat="1" ht="15" customHeight="1">
      <c r="B190" s="299"/>
      <c r="C190" s="283" t="s">
        <v>40</v>
      </c>
      <c r="D190" s="276"/>
      <c r="E190" s="276"/>
      <c r="F190" s="298" t="s">
        <v>351</v>
      </c>
      <c r="G190" s="276"/>
      <c r="H190" s="273" t="s">
        <v>441</v>
      </c>
      <c r="I190" s="276" t="s">
        <v>442</v>
      </c>
      <c r="J190" s="276"/>
      <c r="K190" s="320"/>
    </row>
    <row r="191" s="1" customFormat="1" ht="15" customHeight="1">
      <c r="B191" s="299"/>
      <c r="C191" s="283" t="s">
        <v>443</v>
      </c>
      <c r="D191" s="276"/>
      <c r="E191" s="276"/>
      <c r="F191" s="298" t="s">
        <v>351</v>
      </c>
      <c r="G191" s="276"/>
      <c r="H191" s="276" t="s">
        <v>444</v>
      </c>
      <c r="I191" s="276" t="s">
        <v>386</v>
      </c>
      <c r="J191" s="276"/>
      <c r="K191" s="320"/>
    </row>
    <row r="192" s="1" customFormat="1" ht="15" customHeight="1">
      <c r="B192" s="299"/>
      <c r="C192" s="283" t="s">
        <v>445</v>
      </c>
      <c r="D192" s="276"/>
      <c r="E192" s="276"/>
      <c r="F192" s="298" t="s">
        <v>351</v>
      </c>
      <c r="G192" s="276"/>
      <c r="H192" s="276" t="s">
        <v>446</v>
      </c>
      <c r="I192" s="276" t="s">
        <v>386</v>
      </c>
      <c r="J192" s="276"/>
      <c r="K192" s="320"/>
    </row>
    <row r="193" s="1" customFormat="1" ht="15" customHeight="1">
      <c r="B193" s="299"/>
      <c r="C193" s="283" t="s">
        <v>447</v>
      </c>
      <c r="D193" s="276"/>
      <c r="E193" s="276"/>
      <c r="F193" s="298" t="s">
        <v>357</v>
      </c>
      <c r="G193" s="276"/>
      <c r="H193" s="276" t="s">
        <v>448</v>
      </c>
      <c r="I193" s="276" t="s">
        <v>386</v>
      </c>
      <c r="J193" s="276"/>
      <c r="K193" s="320"/>
    </row>
    <row r="194" s="1" customFormat="1" ht="15" customHeight="1">
      <c r="B194" s="326"/>
      <c r="C194" s="334"/>
      <c r="D194" s="308"/>
      <c r="E194" s="308"/>
      <c r="F194" s="308"/>
      <c r="G194" s="308"/>
      <c r="H194" s="308"/>
      <c r="I194" s="308"/>
      <c r="J194" s="308"/>
      <c r="K194" s="327"/>
    </row>
    <row r="195" s="1" customFormat="1" ht="18.75" customHeight="1">
      <c r="B195" s="273"/>
      <c r="C195" s="276"/>
      <c r="D195" s="276"/>
      <c r="E195" s="276"/>
      <c r="F195" s="298"/>
      <c r="G195" s="276"/>
      <c r="H195" s="276"/>
      <c r="I195" s="276"/>
      <c r="J195" s="276"/>
      <c r="K195" s="273"/>
    </row>
    <row r="196" s="1" customFormat="1" ht="18.75" customHeight="1">
      <c r="B196" s="273"/>
      <c r="C196" s="276"/>
      <c r="D196" s="276"/>
      <c r="E196" s="276"/>
      <c r="F196" s="298"/>
      <c r="G196" s="276"/>
      <c r="H196" s="276"/>
      <c r="I196" s="276"/>
      <c r="J196" s="276"/>
      <c r="K196" s="273"/>
    </row>
    <row r="197" s="1" customFormat="1" ht="18.75" customHeight="1">
      <c r="B197" s="284"/>
      <c r="C197" s="284"/>
      <c r="D197" s="284"/>
      <c r="E197" s="284"/>
      <c r="F197" s="284"/>
      <c r="G197" s="284"/>
      <c r="H197" s="284"/>
      <c r="I197" s="284"/>
      <c r="J197" s="284"/>
      <c r="K197" s="284"/>
    </row>
    <row r="198" s="1" customFormat="1" ht="13.5">
      <c r="B198" s="263"/>
      <c r="C198" s="264"/>
      <c r="D198" s="264"/>
      <c r="E198" s="264"/>
      <c r="F198" s="264"/>
      <c r="G198" s="264"/>
      <c r="H198" s="264"/>
      <c r="I198" s="264"/>
      <c r="J198" s="264"/>
      <c r="K198" s="265"/>
    </row>
    <row r="199" s="1" customFormat="1" ht="21">
      <c r="B199" s="266"/>
      <c r="C199" s="267" t="s">
        <v>449</v>
      </c>
      <c r="D199" s="267"/>
      <c r="E199" s="267"/>
      <c r="F199" s="267"/>
      <c r="G199" s="267"/>
      <c r="H199" s="267"/>
      <c r="I199" s="267"/>
      <c r="J199" s="267"/>
      <c r="K199" s="268"/>
    </row>
    <row r="200" s="1" customFormat="1" ht="25.5" customHeight="1">
      <c r="B200" s="266"/>
      <c r="C200" s="335" t="s">
        <v>450</v>
      </c>
      <c r="D200" s="335"/>
      <c r="E200" s="335"/>
      <c r="F200" s="335" t="s">
        <v>451</v>
      </c>
      <c r="G200" s="336"/>
      <c r="H200" s="335" t="s">
        <v>452</v>
      </c>
      <c r="I200" s="335"/>
      <c r="J200" s="335"/>
      <c r="K200" s="268"/>
    </row>
    <row r="201" s="1" customFormat="1" ht="5.25" customHeight="1">
      <c r="B201" s="299"/>
      <c r="C201" s="296"/>
      <c r="D201" s="296"/>
      <c r="E201" s="296"/>
      <c r="F201" s="296"/>
      <c r="G201" s="276"/>
      <c r="H201" s="296"/>
      <c r="I201" s="296"/>
      <c r="J201" s="296"/>
      <c r="K201" s="320"/>
    </row>
    <row r="202" s="1" customFormat="1" ht="15" customHeight="1">
      <c r="B202" s="299"/>
      <c r="C202" s="276" t="s">
        <v>442</v>
      </c>
      <c r="D202" s="276"/>
      <c r="E202" s="276"/>
      <c r="F202" s="298" t="s">
        <v>41</v>
      </c>
      <c r="G202" s="276"/>
      <c r="H202" s="276" t="s">
        <v>453</v>
      </c>
      <c r="I202" s="276"/>
      <c r="J202" s="276"/>
      <c r="K202" s="320"/>
    </row>
    <row r="203" s="1" customFormat="1" ht="15" customHeight="1">
      <c r="B203" s="299"/>
      <c r="C203" s="305"/>
      <c r="D203" s="276"/>
      <c r="E203" s="276"/>
      <c r="F203" s="298" t="s">
        <v>42</v>
      </c>
      <c r="G203" s="276"/>
      <c r="H203" s="276" t="s">
        <v>454</v>
      </c>
      <c r="I203" s="276"/>
      <c r="J203" s="276"/>
      <c r="K203" s="320"/>
    </row>
    <row r="204" s="1" customFormat="1" ht="15" customHeight="1">
      <c r="B204" s="299"/>
      <c r="C204" s="305"/>
      <c r="D204" s="276"/>
      <c r="E204" s="276"/>
      <c r="F204" s="298" t="s">
        <v>45</v>
      </c>
      <c r="G204" s="276"/>
      <c r="H204" s="276" t="s">
        <v>455</v>
      </c>
      <c r="I204" s="276"/>
      <c r="J204" s="276"/>
      <c r="K204" s="320"/>
    </row>
    <row r="205" s="1" customFormat="1" ht="15" customHeight="1">
      <c r="B205" s="299"/>
      <c r="C205" s="276"/>
      <c r="D205" s="276"/>
      <c r="E205" s="276"/>
      <c r="F205" s="298" t="s">
        <v>43</v>
      </c>
      <c r="G205" s="276"/>
      <c r="H205" s="276" t="s">
        <v>456</v>
      </c>
      <c r="I205" s="276"/>
      <c r="J205" s="276"/>
      <c r="K205" s="320"/>
    </row>
    <row r="206" s="1" customFormat="1" ht="15" customHeight="1">
      <c r="B206" s="299"/>
      <c r="C206" s="276"/>
      <c r="D206" s="276"/>
      <c r="E206" s="276"/>
      <c r="F206" s="298" t="s">
        <v>44</v>
      </c>
      <c r="G206" s="276"/>
      <c r="H206" s="276" t="s">
        <v>457</v>
      </c>
      <c r="I206" s="276"/>
      <c r="J206" s="276"/>
      <c r="K206" s="320"/>
    </row>
    <row r="207" s="1" customFormat="1" ht="15" customHeight="1">
      <c r="B207" s="299"/>
      <c r="C207" s="276"/>
      <c r="D207" s="276"/>
      <c r="E207" s="276"/>
      <c r="F207" s="298"/>
      <c r="G207" s="276"/>
      <c r="H207" s="276"/>
      <c r="I207" s="276"/>
      <c r="J207" s="276"/>
      <c r="K207" s="320"/>
    </row>
    <row r="208" s="1" customFormat="1" ht="15" customHeight="1">
      <c r="B208" s="299"/>
      <c r="C208" s="276" t="s">
        <v>398</v>
      </c>
      <c r="D208" s="276"/>
      <c r="E208" s="276"/>
      <c r="F208" s="298" t="s">
        <v>74</v>
      </c>
      <c r="G208" s="276"/>
      <c r="H208" s="276" t="s">
        <v>458</v>
      </c>
      <c r="I208" s="276"/>
      <c r="J208" s="276"/>
      <c r="K208" s="320"/>
    </row>
    <row r="209" s="1" customFormat="1" ht="15" customHeight="1">
      <c r="B209" s="299"/>
      <c r="C209" s="305"/>
      <c r="D209" s="276"/>
      <c r="E209" s="276"/>
      <c r="F209" s="298" t="s">
        <v>293</v>
      </c>
      <c r="G209" s="276"/>
      <c r="H209" s="276" t="s">
        <v>294</v>
      </c>
      <c r="I209" s="276"/>
      <c r="J209" s="276"/>
      <c r="K209" s="320"/>
    </row>
    <row r="210" s="1" customFormat="1" ht="15" customHeight="1">
      <c r="B210" s="299"/>
      <c r="C210" s="276"/>
      <c r="D210" s="276"/>
      <c r="E210" s="276"/>
      <c r="F210" s="298" t="s">
        <v>291</v>
      </c>
      <c r="G210" s="276"/>
      <c r="H210" s="276" t="s">
        <v>459</v>
      </c>
      <c r="I210" s="276"/>
      <c r="J210" s="276"/>
      <c r="K210" s="320"/>
    </row>
    <row r="211" s="1" customFormat="1" ht="15" customHeight="1">
      <c r="B211" s="337"/>
      <c r="C211" s="305"/>
      <c r="D211" s="305"/>
      <c r="E211" s="305"/>
      <c r="F211" s="298" t="s">
        <v>295</v>
      </c>
      <c r="G211" s="283"/>
      <c r="H211" s="324" t="s">
        <v>296</v>
      </c>
      <c r="I211" s="324"/>
      <c r="J211" s="324"/>
      <c r="K211" s="338"/>
    </row>
    <row r="212" s="1" customFormat="1" ht="15" customHeight="1">
      <c r="B212" s="337"/>
      <c r="C212" s="305"/>
      <c r="D212" s="305"/>
      <c r="E212" s="305"/>
      <c r="F212" s="298" t="s">
        <v>297</v>
      </c>
      <c r="G212" s="283"/>
      <c r="H212" s="324" t="s">
        <v>460</v>
      </c>
      <c r="I212" s="324"/>
      <c r="J212" s="324"/>
      <c r="K212" s="338"/>
    </row>
    <row r="213" s="1" customFormat="1" ht="15" customHeight="1">
      <c r="B213" s="337"/>
      <c r="C213" s="305"/>
      <c r="D213" s="305"/>
      <c r="E213" s="305"/>
      <c r="F213" s="339"/>
      <c r="G213" s="283"/>
      <c r="H213" s="340"/>
      <c r="I213" s="340"/>
      <c r="J213" s="340"/>
      <c r="K213" s="338"/>
    </row>
    <row r="214" s="1" customFormat="1" ht="15" customHeight="1">
      <c r="B214" s="337"/>
      <c r="C214" s="276" t="s">
        <v>422</v>
      </c>
      <c r="D214" s="305"/>
      <c r="E214" s="305"/>
      <c r="F214" s="298">
        <v>1</v>
      </c>
      <c r="G214" s="283"/>
      <c r="H214" s="324" t="s">
        <v>461</v>
      </c>
      <c r="I214" s="324"/>
      <c r="J214" s="324"/>
      <c r="K214" s="338"/>
    </row>
    <row r="215" s="1" customFormat="1" ht="15" customHeight="1">
      <c r="B215" s="337"/>
      <c r="C215" s="305"/>
      <c r="D215" s="305"/>
      <c r="E215" s="305"/>
      <c r="F215" s="298">
        <v>2</v>
      </c>
      <c r="G215" s="283"/>
      <c r="H215" s="324" t="s">
        <v>462</v>
      </c>
      <c r="I215" s="324"/>
      <c r="J215" s="324"/>
      <c r="K215" s="338"/>
    </row>
    <row r="216" s="1" customFormat="1" ht="15" customHeight="1">
      <c r="B216" s="337"/>
      <c r="C216" s="305"/>
      <c r="D216" s="305"/>
      <c r="E216" s="305"/>
      <c r="F216" s="298">
        <v>3</v>
      </c>
      <c r="G216" s="283"/>
      <c r="H216" s="324" t="s">
        <v>463</v>
      </c>
      <c r="I216" s="324"/>
      <c r="J216" s="324"/>
      <c r="K216" s="338"/>
    </row>
    <row r="217" s="1" customFormat="1" ht="15" customHeight="1">
      <c r="B217" s="337"/>
      <c r="C217" s="305"/>
      <c r="D217" s="305"/>
      <c r="E217" s="305"/>
      <c r="F217" s="298">
        <v>4</v>
      </c>
      <c r="G217" s="283"/>
      <c r="H217" s="324" t="s">
        <v>464</v>
      </c>
      <c r="I217" s="324"/>
      <c r="J217" s="324"/>
      <c r="K217" s="338"/>
    </row>
    <row r="218" s="1" customFormat="1" ht="12.75" customHeight="1">
      <c r="B218" s="341"/>
      <c r="C218" s="342"/>
      <c r="D218" s="342"/>
      <c r="E218" s="342"/>
      <c r="F218" s="342"/>
      <c r="G218" s="342"/>
      <c r="H218" s="342"/>
      <c r="I218" s="342"/>
      <c r="J218" s="342"/>
      <c r="K218" s="343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Kryštovová Dagmar</dc:creator>
  <cp:lastModifiedBy>Kryštovová Dagmar</cp:lastModifiedBy>
  <dcterms:created xsi:type="dcterms:W3CDTF">2019-12-17T14:52:06Z</dcterms:created>
  <dcterms:modified xsi:type="dcterms:W3CDTF">2019-12-17T14:52:11Z</dcterms:modified>
</cp:coreProperties>
</file>